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Pol'!$A$1:$Y$51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1" i="1"/>
  <c r="I60"/>
  <c r="I59"/>
  <c r="I58"/>
  <c r="I57"/>
  <c r="I56"/>
  <c r="I55"/>
  <c r="I54"/>
  <c r="I53"/>
  <c r="I62" s="1"/>
  <c r="J59" s="1"/>
  <c r="G42"/>
  <c r="F42"/>
  <c r="G41"/>
  <c r="F41"/>
  <c r="H41" s="1"/>
  <c r="I41" s="1"/>
  <c r="G39"/>
  <c r="F39"/>
  <c r="F43" s="1"/>
  <c r="G23" s="1"/>
  <c r="G50" i="12"/>
  <c r="G9"/>
  <c r="I9"/>
  <c r="I8" s="1"/>
  <c r="K9"/>
  <c r="K8" s="1"/>
  <c r="M9"/>
  <c r="O9"/>
  <c r="Q9"/>
  <c r="Q8" s="1"/>
  <c r="V9"/>
  <c r="V8" s="1"/>
  <c r="G10"/>
  <c r="I10"/>
  <c r="K10"/>
  <c r="M10"/>
  <c r="O10"/>
  <c r="Q10"/>
  <c r="V10"/>
  <c r="G12"/>
  <c r="I12"/>
  <c r="K12"/>
  <c r="M12"/>
  <c r="O12"/>
  <c r="Q12"/>
  <c r="V12"/>
  <c r="G13"/>
  <c r="M13" s="1"/>
  <c r="I13"/>
  <c r="K13"/>
  <c r="O13"/>
  <c r="O8" s="1"/>
  <c r="Q13"/>
  <c r="V13"/>
  <c r="G15"/>
  <c r="I15"/>
  <c r="O15"/>
  <c r="Q15"/>
  <c r="G16"/>
  <c r="I16"/>
  <c r="K16"/>
  <c r="K15" s="1"/>
  <c r="M16"/>
  <c r="M15" s="1"/>
  <c r="O16"/>
  <c r="Q16"/>
  <c r="V16"/>
  <c r="V15" s="1"/>
  <c r="G19"/>
  <c r="M19" s="1"/>
  <c r="I19"/>
  <c r="I18" s="1"/>
  <c r="K19"/>
  <c r="O19"/>
  <c r="O18" s="1"/>
  <c r="Q19"/>
  <c r="Q18" s="1"/>
  <c r="V19"/>
  <c r="G21"/>
  <c r="M21" s="1"/>
  <c r="I21"/>
  <c r="K21"/>
  <c r="K18" s="1"/>
  <c r="O21"/>
  <c r="Q21"/>
  <c r="V21"/>
  <c r="V18" s="1"/>
  <c r="G23"/>
  <c r="I23"/>
  <c r="K23"/>
  <c r="M23"/>
  <c r="O23"/>
  <c r="Q23"/>
  <c r="V23"/>
  <c r="K25"/>
  <c r="V25"/>
  <c r="G26"/>
  <c r="M26" s="1"/>
  <c r="M25" s="1"/>
  <c r="I26"/>
  <c r="I25" s="1"/>
  <c r="K26"/>
  <c r="O26"/>
  <c r="O25" s="1"/>
  <c r="Q26"/>
  <c r="Q25" s="1"/>
  <c r="V26"/>
  <c r="G28"/>
  <c r="I28"/>
  <c r="O28"/>
  <c r="Q28"/>
  <c r="G29"/>
  <c r="I29"/>
  <c r="K29"/>
  <c r="K28" s="1"/>
  <c r="M29"/>
  <c r="M28" s="1"/>
  <c r="O29"/>
  <c r="Q29"/>
  <c r="V29"/>
  <c r="V28" s="1"/>
  <c r="K30"/>
  <c r="V30"/>
  <c r="G31"/>
  <c r="M31" s="1"/>
  <c r="M30" s="1"/>
  <c r="I31"/>
  <c r="I30" s="1"/>
  <c r="K31"/>
  <c r="O31"/>
  <c r="O30" s="1"/>
  <c r="Q31"/>
  <c r="Q30" s="1"/>
  <c r="V31"/>
  <c r="I32"/>
  <c r="Q32"/>
  <c r="G33"/>
  <c r="I33"/>
  <c r="K33"/>
  <c r="K32" s="1"/>
  <c r="M33"/>
  <c r="M32" s="1"/>
  <c r="O33"/>
  <c r="Q33"/>
  <c r="V33"/>
  <c r="V32" s="1"/>
  <c r="G36"/>
  <c r="G32" s="1"/>
  <c r="I36"/>
  <c r="K36"/>
  <c r="M36"/>
  <c r="O36"/>
  <c r="O32" s="1"/>
  <c r="Q36"/>
  <c r="V36"/>
  <c r="G39"/>
  <c r="O39"/>
  <c r="G40"/>
  <c r="M40" s="1"/>
  <c r="M39" s="1"/>
  <c r="I40"/>
  <c r="I39" s="1"/>
  <c r="K40"/>
  <c r="K39" s="1"/>
  <c r="O40"/>
  <c r="Q40"/>
  <c r="Q39" s="1"/>
  <c r="V40"/>
  <c r="V39" s="1"/>
  <c r="G41"/>
  <c r="I41"/>
  <c r="K41"/>
  <c r="M41"/>
  <c r="O41"/>
  <c r="Q41"/>
  <c r="V41"/>
  <c r="G43"/>
  <c r="M43" s="1"/>
  <c r="I43"/>
  <c r="I42" s="1"/>
  <c r="K43"/>
  <c r="O43"/>
  <c r="O42" s="1"/>
  <c r="Q43"/>
  <c r="Q42" s="1"/>
  <c r="V43"/>
  <c r="G44"/>
  <c r="M44" s="1"/>
  <c r="I44"/>
  <c r="K44"/>
  <c r="K42" s="1"/>
  <c r="O44"/>
  <c r="Q44"/>
  <c r="V44"/>
  <c r="V42" s="1"/>
  <c r="G45"/>
  <c r="I45"/>
  <c r="K45"/>
  <c r="M45"/>
  <c r="O45"/>
  <c r="Q45"/>
  <c r="V45"/>
  <c r="G46"/>
  <c r="I46"/>
  <c r="K46"/>
  <c r="M46"/>
  <c r="O46"/>
  <c r="Q46"/>
  <c r="V46"/>
  <c r="G47"/>
  <c r="M47" s="1"/>
  <c r="I47"/>
  <c r="K47"/>
  <c r="O47"/>
  <c r="Q47"/>
  <c r="V47"/>
  <c r="AE50"/>
  <c r="AF50"/>
  <c r="I20" i="1"/>
  <c r="I19"/>
  <c r="I18"/>
  <c r="I17"/>
  <c r="G43"/>
  <c r="G25" s="1"/>
  <c r="A25" s="1"/>
  <c r="H42"/>
  <c r="I42" s="1"/>
  <c r="H40"/>
  <c r="I16" l="1"/>
  <c r="I21" s="1"/>
  <c r="H39"/>
  <c r="H43" s="1"/>
  <c r="J56"/>
  <c r="J60"/>
  <c r="J54"/>
  <c r="J58"/>
  <c r="G26"/>
  <c r="A26"/>
  <c r="A23"/>
  <c r="G28"/>
  <c r="M18" i="12"/>
  <c r="M42"/>
  <c r="M8"/>
  <c r="G8"/>
  <c r="G25"/>
  <c r="G18"/>
  <c r="G42"/>
  <c r="G30"/>
  <c r="J55" i="1"/>
  <c r="J57"/>
  <c r="J61"/>
  <c r="J53"/>
  <c r="J28"/>
  <c r="J26"/>
  <c r="G38"/>
  <c r="F38"/>
  <c r="J23"/>
  <c r="J24"/>
  <c r="J25"/>
  <c r="J27"/>
  <c r="E24"/>
  <c r="E26"/>
  <c r="I39" l="1"/>
  <c r="I43" s="1"/>
  <c r="J42" s="1"/>
  <c r="A24"/>
  <c r="G24"/>
  <c r="A27" s="1"/>
  <c r="J62"/>
  <c r="J41"/>
  <c r="J39" l="1"/>
  <c r="J43" s="1"/>
  <c r="A29"/>
  <c r="G29"/>
  <c r="G27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Stavtes2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<sst xmlns="http://schemas.openxmlformats.org/spreadsheetml/2006/main" count="390" uniqueCount="187">
  <si>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</si>
  <si>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</si>
  <si>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</si>
  <si>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</si>
  <si>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</si>
  <si>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</si>
  <si>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</si>
  <si>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</si>
  <si>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</si>
  <si>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</si>
  <si>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</si>
  <si>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</si>
  <si>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</si>
  <si>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</si>
  <si>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</si>
  <si>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</si>
  <si>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</si>
  <si>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</si>
  <si>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</si>
  <si>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</si>
  <si>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</si>
  <si>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</si>
  <si>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</si>
  <si>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</si>
  <si>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</si>
  <si>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</si>
  <si>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</si>
  <si>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</si>
  <si>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</si>
  <si>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</si>
  <si>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</si>
  <si>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</si>
  <si>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</si>
  <si>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</si>
  <si>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</si>
  <si>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</si>
  <si>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</si>
  <si>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</si>
  <si>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</si>
  <si>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</si>
  <si>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</si>
  <si>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</si>
  <si>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</si>
  <si>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</si>
  <si>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Objekt:</t>
  </si>
  <si>
    <t>Rozpočet:</t>
  </si>
  <si>
    <t>H234</t>
  </si>
  <si>
    <t>Oprava klubovny Dřevnovice</t>
  </si>
  <si>
    <t>Stavba</t>
  </si>
  <si>
    <t>Stavební objekt</t>
  </si>
  <si>
    <t>Celkem za stavbu</t>
  </si>
  <si>
    <t>CZK</t>
  </si>
  <si>
    <t>#POPS</t>
  </si>
  <si>
    <t>Popis stavby: H234 - Oprava klubovny Dřevnovice</t>
  </si>
  <si>
    <t>#POPO</t>
  </si>
  <si>
    <t>Popis objektu: 1 - 1</t>
  </si>
  <si>
    <t>#POPR</t>
  </si>
  <si>
    <t>Popis rozpočtu: 1 - 1</t>
  </si>
  <si>
    <t>Rekapitulace dílů</t>
  </si>
  <si>
    <t>Typ dílu</t>
  </si>
  <si>
    <t>61</t>
  </si>
  <si>
    <t>Úpravy povrchů vnitřní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</si>
  <si>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</si>
  <si>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</si>
  <si>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</si>
  <si>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</si>
  <si>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</si>
  <si>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</si>
  <si>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728</t>
  </si>
  <si>
    <t>Vzduchotechnika</t>
  </si>
  <si>
    <t>766</t>
  </si>
  <si>
    <t>Konstrukce truhlářské</t>
  </si>
  <si>
    <t>784</t>
  </si>
  <si>
    <t>Malby</t>
  </si>
  <si>
    <t>787</t>
  </si>
  <si>
    <t>Zasklívání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</si>
  <si>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</si>
  <si>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</si>
  <si>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</si>
  <si>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</si>
  <si>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</si>
  <si>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</si>
  <si>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</si>
  <si>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</si>
  <si>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</si>
  <si>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</si>
  <si>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</si>
  <si>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</si>
  <si>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</si>
  <si>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</si>
  <si>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</si>
  <si>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</si>
  <si>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</si>
  <si>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</si>
  <si>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</si>
  <si>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</si>
  <si>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</si>
  <si>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</si>
  <si>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</si>
  <si>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</si>
  <si>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</si>
  <si>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</si>
  <si>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</si>
  <si>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</si>
  <si>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</si>
  <si>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</si>
  <si>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</si>
  <si>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</si>
  <si>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</si>
  <si>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</si>
  <si>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612433212R00</t>
  </si>
  <si>
    <t xml:space="preserve">Omítka vnitřní sanační pro střední zasolení, dvouvrstvá, tloušťky 25 mm,  </t>
  </si>
  <si>
    <t>m2</t>
  </si>
  <si>
    <t>801-4</t>
  </si>
  <si>
    <t>RTS 24/ I</t>
  </si>
  <si>
    <t>Práce</t>
  </si>
  <si>
    <t>Běžná</t>
  </si>
  <si>
    <t>POL1_</t>
  </si>
  <si>
    <t>622300151R00</t>
  </si>
  <si>
    <t>Profil zakládací  , montáž</t>
  </si>
  <si>
    <t>m</t>
  </si>
  <si>
    <t>801-1</t>
  </si>
  <si>
    <t>(22+10+11+3)*2</t>
  </si>
  <si>
    <t>VV</t>
  </si>
  <si>
    <t>622904121R00</t>
  </si>
  <si>
    <t xml:space="preserve">Očištění fasád ruční čištění ocelovým kartáčem,  </t>
  </si>
  <si>
    <t>55392749RR</t>
  </si>
  <si>
    <t>Lišta větrací</t>
  </si>
  <si>
    <t>Vlastní</t>
  </si>
  <si>
    <t>Indiv</t>
  </si>
  <si>
    <t>Specifikace</t>
  </si>
  <si>
    <t>POL3_</t>
  </si>
  <si>
    <t>92*1,05</t>
  </si>
  <si>
    <t>95290111RR</t>
  </si>
  <si>
    <t>Vyčištění budov o výšce podlaží do 4 m</t>
  </si>
  <si>
    <t>22*11</t>
  </si>
  <si>
    <t>968061125R00</t>
  </si>
  <si>
    <t>Vyvěšení nebo zavěšení dřevěných křídel dveří, plochy do 2 m2</t>
  </si>
  <si>
    <t>kus</t>
  </si>
  <si>
    <t>801-3</t>
  </si>
  <si>
    <t>oken, dveří a vrat, s uložením a opětovným zavěšením po provedení stavebních změn,</t>
  </si>
  <si>
    <t>SPI</t>
  </si>
  <si>
    <t>978013191R00</t>
  </si>
  <si>
    <t>Otlučení omítek vápenných nebo vápenocementových vnitřních s vyškrabáním spár, s očištěním zdiva stěn, v rozsahu do 100 %</t>
  </si>
  <si>
    <t>92</t>
  </si>
  <si>
    <t>978023411R00</t>
  </si>
  <si>
    <t>Vysekání, vyškrábání a vyčištění spár zdiva cihelného  mimo komínového</t>
  </si>
  <si>
    <t>(22+10+3+11)*1*2</t>
  </si>
  <si>
    <t>999281145R00</t>
  </si>
  <si>
    <t>Přesun hmot pro opravy a údržbu objektů pro opravy a údržbu dosavadních objektů včetně vnějších plášťů  výšky do 6 m, nošením</t>
  </si>
  <si>
    <t>t</t>
  </si>
  <si>
    <t>Přesun hmot</t>
  </si>
  <si>
    <t>POL7_</t>
  </si>
  <si>
    <t>oborů 801, 803, 811 a 812</t>
  </si>
  <si>
    <t>72841 RR</t>
  </si>
  <si>
    <t>Pronájem vysoušeče</t>
  </si>
  <si>
    <t>den</t>
  </si>
  <si>
    <t>76671102RR</t>
  </si>
  <si>
    <t>Dveře vnitřní plastové - dodávka + montáž</t>
  </si>
  <si>
    <t>784191101R00</t>
  </si>
  <si>
    <t>Příprava povrchu Penetrace (napouštění) podkladu disperzní, jednonásobná</t>
  </si>
  <si>
    <t>800-784</t>
  </si>
  <si>
    <t>(22+10+11+3)*2,3*2</t>
  </si>
  <si>
    <t>22*10</t>
  </si>
  <si>
    <t>784195412R00</t>
  </si>
  <si>
    <t>Malby z malířských směsí otěruvzdorných,  , bělost 92 %, dvojnásobné</t>
  </si>
  <si>
    <t>787911112R00</t>
  </si>
  <si>
    <t>Montáž zrcadla na stěnu, lepidlem, plochy od 2 m2 do 5 m2</t>
  </si>
  <si>
    <t>800-787</t>
  </si>
  <si>
    <t>6346512RR</t>
  </si>
  <si>
    <t>Zrcadlo</t>
  </si>
  <si>
    <t>979011211R00</t>
  </si>
  <si>
    <t>Svislá doprava suti a vybouraných hmot nošením za prvé podlaží nad základním podlažím</t>
  </si>
  <si>
    <t>Přesun suti</t>
  </si>
  <si>
    <t>POL8_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</si>
  <si>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</si>
  <si>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</si>
  <si>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</si>
  <si>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</si>
  <si>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979990107R00</t>
  </si>
  <si>
    <t>Poplatek za uložení, směs betonu, cihel a dřeva,  , skupina 17 09 04 z Katalogu odpadů</t>
  </si>
  <si>
    <t>979088212R00</t>
  </si>
  <si>
    <t>Nakládání suti a vybouraných hmot nakládání suti a vybouraných hmot na dopravní prostředky pro vodorovné přemístění</t>
  </si>
  <si>
    <t>800-2</t>
  </si>
  <si>
    <t>na dopravní prostředky pro vodorovné přemístění,</t>
  </si>
  <si>
    <t>SUM</t>
  </si>
  <si>
    <t>END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</si>
</sst>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8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21" t="s">
        <v>38</v>
      </c>
    </row>
    <row r="2" spans="1:7" ht="57.75" customHeight="1">
      <c r="A2" s="76" t="s">
        <v>39</v>
      </c>
      <c r="B2" s="76"/>
      <c r="C2" s="76"/>
      <c r="D2" s="76"/>
      <c r="E2" s="76"/>
      <c r="F2" s="76"/>
      <c r="G2" s="76"/>
    </row>
  </sheetData>
  <sheetProtection password="DF63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5"/>
  <sheetViews>
    <sheetView showGridLines="0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>
      <c r="A2" s="2"/>
      <c r="B2" s="112" t="s">
        <v>22</v>
      </c>
      <c r="C2" s="113"/>
      <c r="D2" s="114" t="s">
        <v>46</v>
      </c>
      <c r="E2" s="115" t="s">
        <v>47</v>
      </c>
      <c r="F2" s="116"/>
      <c r="G2" s="116"/>
      <c r="H2" s="116"/>
      <c r="I2" s="116"/>
      <c r="J2" s="117"/>
      <c r="O2" s="1"/>
    </row>
    <row r="3" spans="1:15" ht="27" customHeight="1">
      <c r="A3" s="2"/>
      <c r="B3" s="118" t="s">
        <v>44</v>
      </c>
      <c r="C3" s="113"/>
      <c r="D3" s="119" t="s">
        <v>43</v>
      </c>
      <c r="E3" s="120" t="s">
        <v>43</v>
      </c>
      <c r="F3" s="121"/>
      <c r="G3" s="121"/>
      <c r="H3" s="121"/>
      <c r="I3" s="121"/>
      <c r="J3" s="122"/>
    </row>
    <row r="4" spans="1:15" ht="23.25" customHeight="1">
      <c r="A4" s="111">
        <v>4461</v>
      </c>
      <c r="B4" s="123" t="s">
        <v>45</v>
      </c>
      <c r="C4" s="124"/>
      <c r="D4" s="125" t="s">
        <v>43</v>
      </c>
      <c r="E4" s="126" t="s">
        <v>43</v>
      </c>
      <c r="F4" s="127"/>
      <c r="G4" s="127"/>
      <c r="H4" s="127"/>
      <c r="I4" s="127"/>
      <c r="J4" s="128"/>
    </row>
    <row r="5" spans="1:15" ht="24" customHeight="1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>
      <c r="A9" s="2"/>
      <c r="B9" s="2"/>
      <c r="D9" s="51"/>
      <c r="H9" s="18" t="s">
        <v>34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SUMIF(F53:F61,A16,I53:I61)+SUMIF(F53:F61,"PSU",I53:I61)</f>
        <v>0</v>
      </c>
      <c r="J16" s="85"/>
    </row>
    <row r="17" spans="1:10" ht="23.25" customHeight="1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SUMIF(F53:F61,A17,I53:I61)</f>
        <v>0</v>
      </c>
      <c r="J17" s="85"/>
    </row>
    <row r="18" spans="1:10" ht="23.25" customHeight="1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SUMIF(F53:F61,A18,I53:I61)</f>
        <v>0</v>
      </c>
      <c r="J18" s="85"/>
    </row>
    <row r="19" spans="1:10" ht="23.25" customHeight="1">
      <c r="A19" s="196" t="s">
        <v>79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SUMIF(F53:F61,A19,I53:I61)</f>
        <v>0</v>
      </c>
      <c r="J19" s="85"/>
    </row>
    <row r="20" spans="1:10" ht="23.25" customHeight="1">
      <c r="A20" s="196" t="s">
        <v>80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SUMIF(F53:F61,A20,I53:I61)</f>
        <v>0</v>
      </c>
      <c r="J20" s="85"/>
    </row>
    <row r="21" spans="1:10" ht="23.25" customHeight="1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51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>
      <c r="A39" s="136">
        <v>1</v>
      </c>
      <c r="B39" s="146" t="s">
        <v>48</v>
      </c>
      <c r="C39" s="147"/>
      <c r="D39" s="147"/>
      <c r="E39" s="147"/>
      <c r="F39" s="148">
        <f>'1 1 Pol'!AE50</f>
        <v>0</v>
      </c>
      <c r="G39" s="149">
        <f>'1 1 Pol'!AF50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hidden="1" customHeight="1">
      <c r="A40" s="136">
        <v>2</v>
      </c>
      <c r="B40" s="152"/>
      <c r="C40" s="153" t="s">
        <v>49</v>
      </c>
      <c r="D40" s="153"/>
      <c r="E40" s="153"/>
      <c r="F40" s="154"/>
      <c r="G40" s="155"/>
      <c r="H40" s="155">
        <f>(F40*SazbaDPH1/100)+(G40*SazbaDPH2/100)</f>
        <v>0</v>
      </c>
      <c r="I40" s="155"/>
      <c r="J40" s="156"/>
    </row>
    <row r="41" spans="1:10" ht="25.5" hidden="1" customHeight="1">
      <c r="A41" s="136">
        <v>2</v>
      </c>
      <c r="B41" s="152" t="s">
        <v>43</v>
      </c>
      <c r="C41" s="153" t="s">
        <v>43</v>
      </c>
      <c r="D41" s="153"/>
      <c r="E41" s="153"/>
      <c r="F41" s="154">
        <f>'1 1 Pol'!AE50</f>
        <v>0</v>
      </c>
      <c r="G41" s="155">
        <f>'1 1 Pol'!AF50</f>
        <v>0</v>
      </c>
      <c r="H41" s="155">
        <f>(F41*SazbaDPH1/100)+(G41*SazbaDPH2/100)</f>
        <v>0</v>
      </c>
      <c r="I41" s="155">
        <f>F41+G41+H41</f>
        <v>0</v>
      </c>
      <c r="J41" s="156" t="str">
        <f>IF(CenaCelkemVypocet=0,"",I41/CenaCelkemVypocet*100)</f>
        <v/>
      </c>
    </row>
    <row r="42" spans="1:10" ht="25.5" hidden="1" customHeight="1">
      <c r="A42" s="136">
        <v>3</v>
      </c>
      <c r="B42" s="157" t="s">
        <v>43</v>
      </c>
      <c r="C42" s="147" t="s">
        <v>43</v>
      </c>
      <c r="D42" s="147"/>
      <c r="E42" s="147"/>
      <c r="F42" s="158">
        <f>'1 1 Pol'!AE50</f>
        <v>0</v>
      </c>
      <c r="G42" s="150">
        <f>'1 1 Pol'!AF50</f>
        <v>0</v>
      </c>
      <c r="H42" s="150">
        <f>(F42*SazbaDPH1/100)+(G42*SazbaDPH2/100)</f>
        <v>0</v>
      </c>
      <c r="I42" s="150">
        <f>F42+G42+H42</f>
        <v>0</v>
      </c>
      <c r="J42" s="151" t="str">
        <f>IF(CenaCelkemVypocet=0,"",I42/CenaCelkemVypocet*100)</f>
        <v/>
      </c>
    </row>
    <row r="43" spans="1:10" ht="25.5" hidden="1" customHeight="1">
      <c r="A43" s="136"/>
      <c r="B43" s="159" t="s">
        <v>50</v>
      </c>
      <c r="C43" s="160"/>
      <c r="D43" s="160"/>
      <c r="E43" s="161"/>
      <c r="F43" s="162">
        <f>SUMIF(A39:A42,"=1",F39:F42)</f>
        <v>0</v>
      </c>
      <c r="G43" s="163">
        <f>SUMIF(A39:A42,"=1",G39:G42)</f>
        <v>0</v>
      </c>
      <c r="H43" s="163">
        <f>SUMIF(A39:A42,"=1",H39:H42)</f>
        <v>0</v>
      </c>
      <c r="I43" s="163">
        <f>SUMIF(A39:A42,"=1",I39:I42)</f>
        <v>0</v>
      </c>
      <c r="J43" s="164">
        <f>SUMIF(A39:A42,"=1",J39:J42)</f>
        <v>0</v>
      </c>
    </row>
    <row r="45" spans="1:10">
      <c r="A45" t="s">
        <v>52</v>
      </c>
      <c r="B45" t="s">
        <v>53</v>
      </c>
    </row>
    <row r="46" spans="1:10">
      <c r="A46" t="s">
        <v>54</v>
      </c>
      <c r="B46" t="s">
        <v>55</v>
      </c>
    </row>
    <row r="47" spans="1:10">
      <c r="A47" t="s">
        <v>56</v>
      </c>
      <c r="B47" t="s">
        <v>57</v>
      </c>
    </row>
    <row r="50" spans="1:10" ht="15.75">
      <c r="B50" s="175" t="s">
        <v>58</v>
      </c>
    </row>
    <row r="52" spans="1:10" ht="25.5" customHeight="1">
      <c r="A52" s="177"/>
      <c r="B52" s="180" t="s">
        <v>17</v>
      </c>
      <c r="C52" s="180" t="s">
        <v>5</v>
      </c>
      <c r="D52" s="181"/>
      <c r="E52" s="181"/>
      <c r="F52" s="182" t="s">
        <v>59</v>
      </c>
      <c r="G52" s="182"/>
      <c r="H52" s="182"/>
      <c r="I52" s="182" t="s">
        <v>29</v>
      </c>
      <c r="J52" s="182" t="s">
        <v>0</v>
      </c>
    </row>
    <row r="53" spans="1:10" ht="36.75" customHeight="1">
      <c r="A53" s="178"/>
      <c r="B53" s="183" t="s">
        <v>60</v>
      </c>
      <c r="C53" s="184" t="s">
        <v>61</v>
      </c>
      <c r="D53" s="185"/>
      <c r="E53" s="185"/>
      <c r="F53" s="192" t="s">
        <v>24</v>
      </c>
      <c r="G53" s="193"/>
      <c r="H53" s="193"/>
      <c r="I53" s="193">
        <f>'1 1 Pol'!G8</f>
        <v>0</v>
      </c>
      <c r="J53" s="189" t="str">
        <f>IF(I62=0,"",I53/I62*100)</f>
        <v/>
      </c>
    </row>
    <row r="54" spans="1:10" ht="36.75" customHeight="1">
      <c r="A54" s="178"/>
      <c r="B54" s="183" t="s">
        <v>62</v>
      </c>
      <c r="C54" s="184" t="s">
        <v>63</v>
      </c>
      <c r="D54" s="185"/>
      <c r="E54" s="185"/>
      <c r="F54" s="192" t="s">
        <v>24</v>
      </c>
      <c r="G54" s="193"/>
      <c r="H54" s="193"/>
      <c r="I54" s="193">
        <f>'1 1 Pol'!G15</f>
        <v>0</v>
      </c>
      <c r="J54" s="189" t="str">
        <f>IF(I62=0,"",I54/I62*100)</f>
        <v/>
      </c>
    </row>
    <row r="55" spans="1:10" ht="36.75" customHeight="1">
      <c r="A55" s="178"/>
      <c r="B55" s="183" t="s">
        <v>64</v>
      </c>
      <c r="C55" s="184" t="s">
        <v>65</v>
      </c>
      <c r="D55" s="185"/>
      <c r="E55" s="185"/>
      <c r="F55" s="192" t="s">
        <v>24</v>
      </c>
      <c r="G55" s="193"/>
      <c r="H55" s="193"/>
      <c r="I55" s="193">
        <f>'1 1 Pol'!G18</f>
        <v>0</v>
      </c>
      <c r="J55" s="189" t="str">
        <f>IF(I62=0,"",I55/I62*100)</f>
        <v/>
      </c>
    </row>
    <row r="56" spans="1:10" ht="36.75" customHeight="1">
      <c r="A56" s="178"/>
      <c r="B56" s="183" t="s">
        <v>66</v>
      </c>
      <c r="C56" s="184" t="s">
        <v>67</v>
      </c>
      <c r="D56" s="185"/>
      <c r="E56" s="185"/>
      <c r="F56" s="192" t="s">
        <v>24</v>
      </c>
      <c r="G56" s="193"/>
      <c r="H56" s="193"/>
      <c r="I56" s="193">
        <f>'1 1 Pol'!G25</f>
        <v>0</v>
      </c>
      <c r="J56" s="189" t="str">
        <f>IF(I62=0,"",I56/I62*100)</f>
        <v/>
      </c>
    </row>
    <row r="57" spans="1:10" ht="36.75" customHeight="1">
      <c r="A57" s="178"/>
      <c r="B57" s="183" t="s">
        <v>68</v>
      </c>
      <c r="C57" s="184" t="s">
        <v>69</v>
      </c>
      <c r="D57" s="185"/>
      <c r="E57" s="185"/>
      <c r="F57" s="192" t="s">
        <v>25</v>
      </c>
      <c r="G57" s="193"/>
      <c r="H57" s="193"/>
      <c r="I57" s="193">
        <f>'1 1 Pol'!G28</f>
        <v>0</v>
      </c>
      <c r="J57" s="189" t="str">
        <f>IF(I62=0,"",I57/I62*100)</f>
        <v/>
      </c>
    </row>
    <row r="58" spans="1:10" ht="36.75" customHeight="1">
      <c r="A58" s="178"/>
      <c r="B58" s="183" t="s">
        <v>70</v>
      </c>
      <c r="C58" s="184" t="s">
        <v>71</v>
      </c>
      <c r="D58" s="185"/>
      <c r="E58" s="185"/>
      <c r="F58" s="192" t="s">
        <v>25</v>
      </c>
      <c r="G58" s="193"/>
      <c r="H58" s="193"/>
      <c r="I58" s="193">
        <f>'1 1 Pol'!G30</f>
        <v>0</v>
      </c>
      <c r="J58" s="189" t="str">
        <f>IF(I62=0,"",I58/I62*100)</f>
        <v/>
      </c>
    </row>
    <row r="59" spans="1:10" ht="36.75" customHeight="1">
      <c r="A59" s="178"/>
      <c r="B59" s="183" t="s">
        <v>72</v>
      </c>
      <c r="C59" s="184" t="s">
        <v>73</v>
      </c>
      <c r="D59" s="185"/>
      <c r="E59" s="185"/>
      <c r="F59" s="192" t="s">
        <v>25</v>
      </c>
      <c r="G59" s="193"/>
      <c r="H59" s="193"/>
      <c r="I59" s="193">
        <f>'1 1 Pol'!G32</f>
        <v>0</v>
      </c>
      <c r="J59" s="189" t="str">
        <f>IF(I62=0,"",I59/I62*100)</f>
        <v/>
      </c>
    </row>
    <row r="60" spans="1:10" ht="36.75" customHeight="1">
      <c r="A60" s="178"/>
      <c r="B60" s="183" t="s">
        <v>74</v>
      </c>
      <c r="C60" s="184" t="s">
        <v>75</v>
      </c>
      <c r="D60" s="185"/>
      <c r="E60" s="185"/>
      <c r="F60" s="192" t="s">
        <v>25</v>
      </c>
      <c r="G60" s="193"/>
      <c r="H60" s="193"/>
      <c r="I60" s="193">
        <f>'1 1 Pol'!G39</f>
        <v>0</v>
      </c>
      <c r="J60" s="189" t="str">
        <f>IF(I62=0,"",I60/I62*100)</f>
        <v/>
      </c>
    </row>
    <row r="61" spans="1:10" ht="36.75" customHeight="1">
      <c r="A61" s="178"/>
      <c r="B61" s="183" t="s">
        <v>76</v>
      </c>
      <c r="C61" s="184" t="s">
        <v>77</v>
      </c>
      <c r="D61" s="185"/>
      <c r="E61" s="185"/>
      <c r="F61" s="192" t="s">
        <v>78</v>
      </c>
      <c r="G61" s="193"/>
      <c r="H61" s="193"/>
      <c r="I61" s="193">
        <f>'1 1 Pol'!G42</f>
        <v>0</v>
      </c>
      <c r="J61" s="189" t="str">
        <f>IF(I62=0,"",I61/I62*100)</f>
        <v/>
      </c>
    </row>
    <row r="62" spans="1:10" ht="25.5" customHeight="1">
      <c r="A62" s="179"/>
      <c r="B62" s="186" t="s">
        <v>1</v>
      </c>
      <c r="C62" s="187"/>
      <c r="D62" s="188"/>
      <c r="E62" s="188"/>
      <c r="F62" s="194"/>
      <c r="G62" s="195"/>
      <c r="H62" s="195"/>
      <c r="I62" s="195">
        <f>SUM(I53:I61)</f>
        <v>0</v>
      </c>
      <c r="J62" s="190">
        <f>SUM(J53:J61)</f>
        <v>0</v>
      </c>
    </row>
    <row r="63" spans="1:10">
      <c r="F63" s="135"/>
      <c r="G63" s="135"/>
      <c r="H63" s="135"/>
      <c r="I63" s="135"/>
      <c r="J63" s="191"/>
    </row>
    <row r="64" spans="1:10">
      <c r="F64" s="135"/>
      <c r="G64" s="135"/>
      <c r="H64" s="135"/>
      <c r="I64" s="135"/>
      <c r="J64" s="191"/>
    </row>
    <row r="65" spans="6:10">
      <c r="F65" s="135"/>
      <c r="G65" s="135"/>
      <c r="H65" s="135"/>
      <c r="I65" s="135"/>
      <c r="J65" s="191"/>
    </row>
  </sheetData>
  <sheetProtection password="DF63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>
      <c r="A4" s="50" t="s">
        <v>9</v>
      </c>
      <c r="B4" s="49"/>
      <c r="C4" s="109"/>
      <c r="D4" s="109"/>
      <c r="E4" s="109"/>
      <c r="F4" s="109"/>
      <c r="G4" s="110"/>
    </row>
    <row r="5" spans="1:7">
      <c r="B5" s="4"/>
      <c r="C5" s="5"/>
      <c r="D5" s="6"/>
    </row>
  </sheetData>
  <sheetProtection password="DF63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197" t="s">
        <v>81</v>
      </c>
      <c r="B1" s="197"/>
      <c r="C1" s="197"/>
      <c r="D1" s="197"/>
      <c r="E1" s="197"/>
      <c r="F1" s="197"/>
      <c r="G1" s="197"/>
      <c r="AG1" t="s">
        <v>82</v>
      </c>
    </row>
    <row r="2" spans="1:60" ht="24.95" customHeight="1">
      <c r="A2" s="198" t="s">
        <v>7</v>
      </c>
      <c r="B2" s="49" t="s">
        <v>46</v>
      </c>
      <c r="C2" s="201" t="s">
        <v>47</v>
      </c>
      <c r="D2" s="199"/>
      <c r="E2" s="199"/>
      <c r="F2" s="199"/>
      <c r="G2" s="200"/>
      <c r="AG2" t="s">
        <v>83</v>
      </c>
    </row>
    <row r="3" spans="1:60" ht="24.95" customHeight="1">
      <c r="A3" s="198" t="s">
        <v>8</v>
      </c>
      <c r="B3" s="49" t="s">
        <v>43</v>
      </c>
      <c r="C3" s="201" t="s">
        <v>43</v>
      </c>
      <c r="D3" s="199"/>
      <c r="E3" s="199"/>
      <c r="F3" s="199"/>
      <c r="G3" s="200"/>
      <c r="AC3" s="176" t="s">
        <v>83</v>
      </c>
      <c r="AG3" t="s">
        <v>84</v>
      </c>
    </row>
    <row r="4" spans="1:60" ht="24.95" customHeight="1">
      <c r="A4" s="202" t="s">
        <v>9</v>
      </c>
      <c r="B4" s="203" t="s">
        <v>43</v>
      </c>
      <c r="C4" s="204" t="s">
        <v>43</v>
      </c>
      <c r="D4" s="205"/>
      <c r="E4" s="205"/>
      <c r="F4" s="205"/>
      <c r="G4" s="206"/>
      <c r="AG4" t="s">
        <v>85</v>
      </c>
    </row>
    <row r="5" spans="1:60">
      <c r="D5" s="10"/>
    </row>
    <row r="6" spans="1:60" ht="38.25">
      <c r="A6" s="208" t="s">
        <v>86</v>
      </c>
      <c r="B6" s="210" t="s">
        <v>87</v>
      </c>
      <c r="C6" s="210" t="s">
        <v>88</v>
      </c>
      <c r="D6" s="209" t="s">
        <v>89</v>
      </c>
      <c r="E6" s="208" t="s">
        <v>90</v>
      </c>
      <c r="F6" s="207" t="s">
        <v>91</v>
      </c>
      <c r="G6" s="208" t="s">
        <v>29</v>
      </c>
      <c r="H6" s="211" t="s">
        <v>30</v>
      </c>
      <c r="I6" s="211" t="s">
        <v>92</v>
      </c>
      <c r="J6" s="211" t="s">
        <v>31</v>
      </c>
      <c r="K6" s="211" t="s">
        <v>93</v>
      </c>
      <c r="L6" s="211" t="s">
        <v>94</v>
      </c>
      <c r="M6" s="211" t="s">
        <v>95</v>
      </c>
      <c r="N6" s="211" t="s">
        <v>96</v>
      </c>
      <c r="O6" s="211" t="s">
        <v>97</v>
      </c>
      <c r="P6" s="211" t="s">
        <v>98</v>
      </c>
      <c r="Q6" s="211" t="s">
        <v>99</v>
      </c>
      <c r="R6" s="211" t="s">
        <v>100</v>
      </c>
      <c r="S6" s="211" t="s">
        <v>101</v>
      </c>
      <c r="T6" s="211" t="s">
        <v>102</v>
      </c>
      <c r="U6" s="211" t="s">
        <v>103</v>
      </c>
      <c r="V6" s="211" t="s">
        <v>104</v>
      </c>
      <c r="W6" s="211" t="s">
        <v>105</v>
      </c>
      <c r="X6" s="211" t="s">
        <v>106</v>
      </c>
      <c r="Y6" s="211" t="s">
        <v>107</v>
      </c>
    </row>
    <row r="7" spans="1:60" hidden="1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>
      <c r="A8" s="226" t="s">
        <v>108</v>
      </c>
      <c r="B8" s="227" t="s">
        <v>60</v>
      </c>
      <c r="C8" s="248" t="s">
        <v>61</v>
      </c>
      <c r="D8" s="228"/>
      <c r="E8" s="229"/>
      <c r="F8" s="230"/>
      <c r="G8" s="230">
        <f>SUMIF(AG9:AG14,"&lt;&gt;NOR",G9:G14)</f>
        <v>0</v>
      </c>
      <c r="H8" s="230"/>
      <c r="I8" s="230">
        <f>SUM(I9:I14)</f>
        <v>0</v>
      </c>
      <c r="J8" s="230"/>
      <c r="K8" s="230">
        <f>SUM(K9:K14)</f>
        <v>0</v>
      </c>
      <c r="L8" s="230"/>
      <c r="M8" s="230">
        <f>SUM(M9:M14)</f>
        <v>0</v>
      </c>
      <c r="N8" s="229"/>
      <c r="O8" s="229">
        <f>SUM(O9:O14)</f>
        <v>4.8999999999999995</v>
      </c>
      <c r="P8" s="229"/>
      <c r="Q8" s="229">
        <f>SUM(Q9:Q14)</f>
        <v>0</v>
      </c>
      <c r="R8" s="230"/>
      <c r="S8" s="230"/>
      <c r="T8" s="231"/>
      <c r="U8" s="225"/>
      <c r="V8" s="225">
        <f>SUM(V9:V14)</f>
        <v>126.25999999999999</v>
      </c>
      <c r="W8" s="225"/>
      <c r="X8" s="225"/>
      <c r="Y8" s="225"/>
      <c r="AG8" t="s">
        <v>109</v>
      </c>
    </row>
    <row r="9" spans="1:60" outlineLevel="1">
      <c r="A9" s="240">
        <v>1</v>
      </c>
      <c r="B9" s="241" t="s">
        <v>110</v>
      </c>
      <c r="C9" s="249" t="s">
        <v>111</v>
      </c>
      <c r="D9" s="242" t="s">
        <v>112</v>
      </c>
      <c r="E9" s="243">
        <v>92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5.2999999999999999E-2</v>
      </c>
      <c r="O9" s="243">
        <f>ROUND(E9*N9,2)</f>
        <v>4.88</v>
      </c>
      <c r="P9" s="243">
        <v>0</v>
      </c>
      <c r="Q9" s="243">
        <f>ROUND(E9*P9,2)</f>
        <v>0</v>
      </c>
      <c r="R9" s="245" t="s">
        <v>113</v>
      </c>
      <c r="S9" s="245" t="s">
        <v>114</v>
      </c>
      <c r="T9" s="246" t="s">
        <v>114</v>
      </c>
      <c r="U9" s="222">
        <v>0.73243999999999998</v>
      </c>
      <c r="V9" s="222">
        <f>ROUND(E9*U9,2)</f>
        <v>67.38</v>
      </c>
      <c r="W9" s="222"/>
      <c r="X9" s="222" t="s">
        <v>115</v>
      </c>
      <c r="Y9" s="222" t="s">
        <v>116</v>
      </c>
      <c r="Z9" s="212"/>
      <c r="AA9" s="212"/>
      <c r="AB9" s="212"/>
      <c r="AC9" s="212"/>
      <c r="AD9" s="212"/>
      <c r="AE9" s="212"/>
      <c r="AF9" s="212"/>
      <c r="AG9" s="212" t="s">
        <v>117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>
      <c r="A10" s="233">
        <v>2</v>
      </c>
      <c r="B10" s="234" t="s">
        <v>118</v>
      </c>
      <c r="C10" s="250" t="s">
        <v>119</v>
      </c>
      <c r="D10" s="235" t="s">
        <v>120</v>
      </c>
      <c r="E10" s="236">
        <v>92</v>
      </c>
      <c r="F10" s="237"/>
      <c r="G10" s="238">
        <f>ROUND(E10*F10,2)</f>
        <v>0</v>
      </c>
      <c r="H10" s="237"/>
      <c r="I10" s="238">
        <f>ROUND(E10*H10,2)</f>
        <v>0</v>
      </c>
      <c r="J10" s="237"/>
      <c r="K10" s="238">
        <f>ROUND(E10*J10,2)</f>
        <v>0</v>
      </c>
      <c r="L10" s="238">
        <v>21</v>
      </c>
      <c r="M10" s="238">
        <f>G10*(1+L10/100)</f>
        <v>0</v>
      </c>
      <c r="N10" s="236">
        <v>0</v>
      </c>
      <c r="O10" s="236">
        <f>ROUND(E10*N10,2)</f>
        <v>0</v>
      </c>
      <c r="P10" s="236">
        <v>0</v>
      </c>
      <c r="Q10" s="236">
        <f>ROUND(E10*P10,2)</f>
        <v>0</v>
      </c>
      <c r="R10" s="238" t="s">
        <v>121</v>
      </c>
      <c r="S10" s="238" t="s">
        <v>114</v>
      </c>
      <c r="T10" s="239" t="s">
        <v>114</v>
      </c>
      <c r="U10" s="222">
        <v>0.21</v>
      </c>
      <c r="V10" s="222">
        <f>ROUND(E10*U10,2)</f>
        <v>19.32</v>
      </c>
      <c r="W10" s="222"/>
      <c r="X10" s="222" t="s">
        <v>115</v>
      </c>
      <c r="Y10" s="222" t="s">
        <v>116</v>
      </c>
      <c r="Z10" s="212"/>
      <c r="AA10" s="212"/>
      <c r="AB10" s="212"/>
      <c r="AC10" s="212"/>
      <c r="AD10" s="212"/>
      <c r="AE10" s="212"/>
      <c r="AF10" s="212"/>
      <c r="AG10" s="212" t="s">
        <v>117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2">
      <c r="A11" s="219"/>
      <c r="B11" s="220"/>
      <c r="C11" s="251" t="s">
        <v>122</v>
      </c>
      <c r="D11" s="223"/>
      <c r="E11" s="224">
        <v>92</v>
      </c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123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>
      <c r="A12" s="240">
        <v>3</v>
      </c>
      <c r="B12" s="241" t="s">
        <v>124</v>
      </c>
      <c r="C12" s="249" t="s">
        <v>125</v>
      </c>
      <c r="D12" s="242" t="s">
        <v>112</v>
      </c>
      <c r="E12" s="243">
        <v>92</v>
      </c>
      <c r="F12" s="244"/>
      <c r="G12" s="245">
        <f>ROUND(E12*F12,2)</f>
        <v>0</v>
      </c>
      <c r="H12" s="244"/>
      <c r="I12" s="245">
        <f>ROUND(E12*H12,2)</f>
        <v>0</v>
      </c>
      <c r="J12" s="244"/>
      <c r="K12" s="245">
        <f>ROUND(E12*J12,2)</f>
        <v>0</v>
      </c>
      <c r="L12" s="245">
        <v>21</v>
      </c>
      <c r="M12" s="245">
        <f>G12*(1+L12/100)</f>
        <v>0</v>
      </c>
      <c r="N12" s="243">
        <v>0</v>
      </c>
      <c r="O12" s="243">
        <f>ROUND(E12*N12,2)</f>
        <v>0</v>
      </c>
      <c r="P12" s="243">
        <v>0</v>
      </c>
      <c r="Q12" s="243">
        <f>ROUND(E12*P12,2)</f>
        <v>0</v>
      </c>
      <c r="R12" s="245" t="s">
        <v>121</v>
      </c>
      <c r="S12" s="245" t="s">
        <v>114</v>
      </c>
      <c r="T12" s="246" t="s">
        <v>114</v>
      </c>
      <c r="U12" s="222">
        <v>0.43</v>
      </c>
      <c r="V12" s="222">
        <f>ROUND(E12*U12,2)</f>
        <v>39.56</v>
      </c>
      <c r="W12" s="222"/>
      <c r="X12" s="222" t="s">
        <v>115</v>
      </c>
      <c r="Y12" s="222" t="s">
        <v>116</v>
      </c>
      <c r="Z12" s="212"/>
      <c r="AA12" s="212"/>
      <c r="AB12" s="212"/>
      <c r="AC12" s="212"/>
      <c r="AD12" s="212"/>
      <c r="AE12" s="212"/>
      <c r="AF12" s="212"/>
      <c r="AG12" s="212" t="s">
        <v>117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>
      <c r="A13" s="233">
        <v>4</v>
      </c>
      <c r="B13" s="234" t="s">
        <v>126</v>
      </c>
      <c r="C13" s="250" t="s">
        <v>127</v>
      </c>
      <c r="D13" s="235" t="s">
        <v>120</v>
      </c>
      <c r="E13" s="236">
        <v>96.6</v>
      </c>
      <c r="F13" s="237"/>
      <c r="G13" s="238">
        <f>ROUND(E13*F13,2)</f>
        <v>0</v>
      </c>
      <c r="H13" s="237"/>
      <c r="I13" s="238">
        <f>ROUND(E13*H13,2)</f>
        <v>0</v>
      </c>
      <c r="J13" s="237"/>
      <c r="K13" s="238">
        <f>ROUND(E13*J13,2)</f>
        <v>0</v>
      </c>
      <c r="L13" s="238">
        <v>21</v>
      </c>
      <c r="M13" s="238">
        <f>G13*(1+L13/100)</f>
        <v>0</v>
      </c>
      <c r="N13" s="236">
        <v>2.4000000000000001E-4</v>
      </c>
      <c r="O13" s="236">
        <f>ROUND(E13*N13,2)</f>
        <v>0.02</v>
      </c>
      <c r="P13" s="236">
        <v>0</v>
      </c>
      <c r="Q13" s="236">
        <f>ROUND(E13*P13,2)</f>
        <v>0</v>
      </c>
      <c r="R13" s="238"/>
      <c r="S13" s="238" t="s">
        <v>128</v>
      </c>
      <c r="T13" s="239" t="s">
        <v>129</v>
      </c>
      <c r="U13" s="222">
        <v>0</v>
      </c>
      <c r="V13" s="222">
        <f>ROUND(E13*U13,2)</f>
        <v>0</v>
      </c>
      <c r="W13" s="222"/>
      <c r="X13" s="222" t="s">
        <v>130</v>
      </c>
      <c r="Y13" s="222" t="s">
        <v>116</v>
      </c>
      <c r="Z13" s="212"/>
      <c r="AA13" s="212"/>
      <c r="AB13" s="212"/>
      <c r="AC13" s="212"/>
      <c r="AD13" s="212"/>
      <c r="AE13" s="212"/>
      <c r="AF13" s="212"/>
      <c r="AG13" s="212" t="s">
        <v>131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2">
      <c r="A14" s="219"/>
      <c r="B14" s="220"/>
      <c r="C14" s="251" t="s">
        <v>132</v>
      </c>
      <c r="D14" s="223"/>
      <c r="E14" s="224">
        <v>96.6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123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>
      <c r="A15" s="226" t="s">
        <v>108</v>
      </c>
      <c r="B15" s="227" t="s">
        <v>62</v>
      </c>
      <c r="C15" s="248" t="s">
        <v>63</v>
      </c>
      <c r="D15" s="228"/>
      <c r="E15" s="229"/>
      <c r="F15" s="230"/>
      <c r="G15" s="230">
        <f>SUMIF(AG16:AG17,"&lt;&gt;NOR",G16:G17)</f>
        <v>0</v>
      </c>
      <c r="H15" s="230"/>
      <c r="I15" s="230">
        <f>SUM(I16:I17)</f>
        <v>0</v>
      </c>
      <c r="J15" s="230"/>
      <c r="K15" s="230">
        <f>SUM(K16:K17)</f>
        <v>0</v>
      </c>
      <c r="L15" s="230"/>
      <c r="M15" s="230">
        <f>SUM(M16:M17)</f>
        <v>0</v>
      </c>
      <c r="N15" s="229"/>
      <c r="O15" s="229">
        <f>SUM(O16:O17)</f>
        <v>0.01</v>
      </c>
      <c r="P15" s="229"/>
      <c r="Q15" s="229">
        <f>SUM(Q16:Q17)</f>
        <v>0</v>
      </c>
      <c r="R15" s="230"/>
      <c r="S15" s="230"/>
      <c r="T15" s="231"/>
      <c r="U15" s="225"/>
      <c r="V15" s="225">
        <f>SUM(V16:V17)</f>
        <v>75.02</v>
      </c>
      <c r="W15" s="225"/>
      <c r="X15" s="225"/>
      <c r="Y15" s="225"/>
      <c r="AG15" t="s">
        <v>109</v>
      </c>
    </row>
    <row r="16" spans="1:60" outlineLevel="1">
      <c r="A16" s="233">
        <v>5</v>
      </c>
      <c r="B16" s="234" t="s">
        <v>133</v>
      </c>
      <c r="C16" s="250" t="s">
        <v>134</v>
      </c>
      <c r="D16" s="235" t="s">
        <v>112</v>
      </c>
      <c r="E16" s="236">
        <v>242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4.0000000000000003E-5</v>
      </c>
      <c r="O16" s="236">
        <f>ROUND(E16*N16,2)</f>
        <v>0.01</v>
      </c>
      <c r="P16" s="236">
        <v>0</v>
      </c>
      <c r="Q16" s="236">
        <f>ROUND(E16*P16,2)</f>
        <v>0</v>
      </c>
      <c r="R16" s="238"/>
      <c r="S16" s="238" t="s">
        <v>128</v>
      </c>
      <c r="T16" s="239" t="s">
        <v>114</v>
      </c>
      <c r="U16" s="222">
        <v>0.31</v>
      </c>
      <c r="V16" s="222">
        <f>ROUND(E16*U16,2)</f>
        <v>75.02</v>
      </c>
      <c r="W16" s="222"/>
      <c r="X16" s="222" t="s">
        <v>115</v>
      </c>
      <c r="Y16" s="222" t="s">
        <v>116</v>
      </c>
      <c r="Z16" s="212"/>
      <c r="AA16" s="212"/>
      <c r="AB16" s="212"/>
      <c r="AC16" s="212"/>
      <c r="AD16" s="212"/>
      <c r="AE16" s="212"/>
      <c r="AF16" s="212"/>
      <c r="AG16" s="212" t="s">
        <v>117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2">
      <c r="A17" s="219"/>
      <c r="B17" s="220"/>
      <c r="C17" s="251" t="s">
        <v>135</v>
      </c>
      <c r="D17" s="223"/>
      <c r="E17" s="224">
        <v>242</v>
      </c>
      <c r="F17" s="222"/>
      <c r="G17" s="222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123</v>
      </c>
      <c r="AH17" s="212">
        <v>0</v>
      </c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>
      <c r="A18" s="226" t="s">
        <v>108</v>
      </c>
      <c r="B18" s="227" t="s">
        <v>64</v>
      </c>
      <c r="C18" s="248" t="s">
        <v>65</v>
      </c>
      <c r="D18" s="228"/>
      <c r="E18" s="229"/>
      <c r="F18" s="230"/>
      <c r="G18" s="230">
        <f>SUMIF(AG19:AG24,"&lt;&gt;NOR",G19:G24)</f>
        <v>0</v>
      </c>
      <c r="H18" s="230"/>
      <c r="I18" s="230">
        <f>SUM(I19:I24)</f>
        <v>0</v>
      </c>
      <c r="J18" s="230"/>
      <c r="K18" s="230">
        <f>SUM(K19:K24)</f>
        <v>0</v>
      </c>
      <c r="L18" s="230"/>
      <c r="M18" s="230">
        <f>SUM(M19:M24)</f>
        <v>0</v>
      </c>
      <c r="N18" s="229"/>
      <c r="O18" s="229">
        <f>SUM(O19:O24)</f>
        <v>0</v>
      </c>
      <c r="P18" s="229"/>
      <c r="Q18" s="229">
        <f>SUM(Q19:Q24)</f>
        <v>5.5200000000000005</v>
      </c>
      <c r="R18" s="230"/>
      <c r="S18" s="230"/>
      <c r="T18" s="231"/>
      <c r="U18" s="225"/>
      <c r="V18" s="225">
        <f>SUM(V19:V24)</f>
        <v>44.31</v>
      </c>
      <c r="W18" s="225"/>
      <c r="X18" s="225"/>
      <c r="Y18" s="225"/>
      <c r="AG18" t="s">
        <v>109</v>
      </c>
    </row>
    <row r="19" spans="1:60" outlineLevel="1">
      <c r="A19" s="233">
        <v>6</v>
      </c>
      <c r="B19" s="234" t="s">
        <v>136</v>
      </c>
      <c r="C19" s="250" t="s">
        <v>137</v>
      </c>
      <c r="D19" s="235" t="s">
        <v>138</v>
      </c>
      <c r="E19" s="236">
        <v>3</v>
      </c>
      <c r="F19" s="237"/>
      <c r="G19" s="238">
        <f>ROUND(E19*F19,2)</f>
        <v>0</v>
      </c>
      <c r="H19" s="237"/>
      <c r="I19" s="238">
        <f>ROUND(E19*H19,2)</f>
        <v>0</v>
      </c>
      <c r="J19" s="237"/>
      <c r="K19" s="238">
        <f>ROUND(E19*J19,2)</f>
        <v>0</v>
      </c>
      <c r="L19" s="238">
        <v>21</v>
      </c>
      <c r="M19" s="238">
        <f>G19*(1+L19/100)</f>
        <v>0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8" t="s">
        <v>139</v>
      </c>
      <c r="S19" s="238" t="s">
        <v>114</v>
      </c>
      <c r="T19" s="239" t="s">
        <v>114</v>
      </c>
      <c r="U19" s="222">
        <v>0.05</v>
      </c>
      <c r="V19" s="222">
        <f>ROUND(E19*U19,2)</f>
        <v>0.15</v>
      </c>
      <c r="W19" s="222"/>
      <c r="X19" s="222" t="s">
        <v>115</v>
      </c>
      <c r="Y19" s="222" t="s">
        <v>116</v>
      </c>
      <c r="Z19" s="212"/>
      <c r="AA19" s="212"/>
      <c r="AB19" s="212"/>
      <c r="AC19" s="212"/>
      <c r="AD19" s="212"/>
      <c r="AE19" s="212"/>
      <c r="AF19" s="212"/>
      <c r="AG19" s="212" t="s">
        <v>117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2">
      <c r="A20" s="219"/>
      <c r="B20" s="220"/>
      <c r="C20" s="252" t="s">
        <v>140</v>
      </c>
      <c r="D20" s="247"/>
      <c r="E20" s="247"/>
      <c r="F20" s="247"/>
      <c r="G20" s="247"/>
      <c r="H20" s="222"/>
      <c r="I20" s="222"/>
      <c r="J20" s="222"/>
      <c r="K20" s="222"/>
      <c r="L20" s="222"/>
      <c r="M20" s="222"/>
      <c r="N20" s="221"/>
      <c r="O20" s="221"/>
      <c r="P20" s="221"/>
      <c r="Q20" s="221"/>
      <c r="R20" s="222"/>
      <c r="S20" s="222"/>
      <c r="T20" s="222"/>
      <c r="U20" s="222"/>
      <c r="V20" s="222"/>
      <c r="W20" s="222"/>
      <c r="X20" s="222"/>
      <c r="Y20" s="222"/>
      <c r="Z20" s="212"/>
      <c r="AA20" s="212"/>
      <c r="AB20" s="212"/>
      <c r="AC20" s="212"/>
      <c r="AD20" s="212"/>
      <c r="AE20" s="212"/>
      <c r="AF20" s="212"/>
      <c r="AG20" s="212" t="s">
        <v>141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>
      <c r="A21" s="233">
        <v>7</v>
      </c>
      <c r="B21" s="234" t="s">
        <v>142</v>
      </c>
      <c r="C21" s="250" t="s">
        <v>143</v>
      </c>
      <c r="D21" s="235" t="s">
        <v>112</v>
      </c>
      <c r="E21" s="236">
        <v>92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4.5999999999999999E-2</v>
      </c>
      <c r="Q21" s="236">
        <f>ROUND(E21*P21,2)</f>
        <v>4.2300000000000004</v>
      </c>
      <c r="R21" s="238" t="s">
        <v>139</v>
      </c>
      <c r="S21" s="238" t="s">
        <v>114</v>
      </c>
      <c r="T21" s="239" t="s">
        <v>114</v>
      </c>
      <c r="U21" s="222">
        <v>0.26</v>
      </c>
      <c r="V21" s="222">
        <f>ROUND(E21*U21,2)</f>
        <v>23.92</v>
      </c>
      <c r="W21" s="222"/>
      <c r="X21" s="222" t="s">
        <v>115</v>
      </c>
      <c r="Y21" s="222" t="s">
        <v>116</v>
      </c>
      <c r="Z21" s="212"/>
      <c r="AA21" s="212"/>
      <c r="AB21" s="212"/>
      <c r="AC21" s="212"/>
      <c r="AD21" s="212"/>
      <c r="AE21" s="212"/>
      <c r="AF21" s="212"/>
      <c r="AG21" s="212" t="s">
        <v>117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>
      <c r="A22" s="219"/>
      <c r="B22" s="220"/>
      <c r="C22" s="251" t="s">
        <v>144</v>
      </c>
      <c r="D22" s="223"/>
      <c r="E22" s="224">
        <v>92</v>
      </c>
      <c r="F22" s="222"/>
      <c r="G22" s="222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123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>
      <c r="A23" s="233">
        <v>8</v>
      </c>
      <c r="B23" s="234" t="s">
        <v>145</v>
      </c>
      <c r="C23" s="250" t="s">
        <v>146</v>
      </c>
      <c r="D23" s="235" t="s">
        <v>112</v>
      </c>
      <c r="E23" s="236">
        <v>92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1.4E-2</v>
      </c>
      <c r="Q23" s="236">
        <f>ROUND(E23*P23,2)</f>
        <v>1.29</v>
      </c>
      <c r="R23" s="238" t="s">
        <v>139</v>
      </c>
      <c r="S23" s="238" t="s">
        <v>114</v>
      </c>
      <c r="T23" s="239" t="s">
        <v>114</v>
      </c>
      <c r="U23" s="222">
        <v>0.22</v>
      </c>
      <c r="V23" s="222">
        <f>ROUND(E23*U23,2)</f>
        <v>20.239999999999998</v>
      </c>
      <c r="W23" s="222"/>
      <c r="X23" s="222" t="s">
        <v>115</v>
      </c>
      <c r="Y23" s="222" t="s">
        <v>116</v>
      </c>
      <c r="Z23" s="212"/>
      <c r="AA23" s="212"/>
      <c r="AB23" s="212"/>
      <c r="AC23" s="212"/>
      <c r="AD23" s="212"/>
      <c r="AE23" s="212"/>
      <c r="AF23" s="212"/>
      <c r="AG23" s="212" t="s">
        <v>117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2">
      <c r="A24" s="219"/>
      <c r="B24" s="220"/>
      <c r="C24" s="251" t="s">
        <v>147</v>
      </c>
      <c r="D24" s="223"/>
      <c r="E24" s="224">
        <v>92</v>
      </c>
      <c r="F24" s="222"/>
      <c r="G24" s="222"/>
      <c r="H24" s="222"/>
      <c r="I24" s="222"/>
      <c r="J24" s="222"/>
      <c r="K24" s="222"/>
      <c r="L24" s="222"/>
      <c r="M24" s="222"/>
      <c r="N24" s="221"/>
      <c r="O24" s="221"/>
      <c r="P24" s="221"/>
      <c r="Q24" s="221"/>
      <c r="R24" s="222"/>
      <c r="S24" s="222"/>
      <c r="T24" s="222"/>
      <c r="U24" s="222"/>
      <c r="V24" s="222"/>
      <c r="W24" s="222"/>
      <c r="X24" s="222"/>
      <c r="Y24" s="222"/>
      <c r="Z24" s="212"/>
      <c r="AA24" s="212"/>
      <c r="AB24" s="212"/>
      <c r="AC24" s="212"/>
      <c r="AD24" s="212"/>
      <c r="AE24" s="212"/>
      <c r="AF24" s="212"/>
      <c r="AG24" s="212" t="s">
        <v>123</v>
      </c>
      <c r="AH24" s="212">
        <v>0</v>
      </c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>
      <c r="A25" s="226" t="s">
        <v>108</v>
      </c>
      <c r="B25" s="227" t="s">
        <v>66</v>
      </c>
      <c r="C25" s="248" t="s">
        <v>67</v>
      </c>
      <c r="D25" s="228"/>
      <c r="E25" s="229"/>
      <c r="F25" s="230"/>
      <c r="G25" s="230">
        <f>SUMIF(AG26:AG27,"&lt;&gt;NOR",G26:G27)</f>
        <v>0</v>
      </c>
      <c r="H25" s="230"/>
      <c r="I25" s="230">
        <f>SUM(I26:I27)</f>
        <v>0</v>
      </c>
      <c r="J25" s="230"/>
      <c r="K25" s="230">
        <f>SUM(K26:K27)</f>
        <v>0</v>
      </c>
      <c r="L25" s="230"/>
      <c r="M25" s="230">
        <f>SUM(M26:M27)</f>
        <v>0</v>
      </c>
      <c r="N25" s="229"/>
      <c r="O25" s="229">
        <f>SUM(O26:O27)</f>
        <v>0</v>
      </c>
      <c r="P25" s="229"/>
      <c r="Q25" s="229">
        <f>SUM(Q26:Q27)</f>
        <v>0</v>
      </c>
      <c r="R25" s="230"/>
      <c r="S25" s="230"/>
      <c r="T25" s="231"/>
      <c r="U25" s="225"/>
      <c r="V25" s="225">
        <f>SUM(V26:V27)</f>
        <v>10.31</v>
      </c>
      <c r="W25" s="225"/>
      <c r="X25" s="225"/>
      <c r="Y25" s="225"/>
      <c r="AG25" t="s">
        <v>109</v>
      </c>
    </row>
    <row r="26" spans="1:60" ht="22.5" outlineLevel="1">
      <c r="A26" s="233">
        <v>9</v>
      </c>
      <c r="B26" s="234" t="s">
        <v>148</v>
      </c>
      <c r="C26" s="250" t="s">
        <v>149</v>
      </c>
      <c r="D26" s="235" t="s">
        <v>150</v>
      </c>
      <c r="E26" s="236">
        <v>4.9088599999999998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8" t="s">
        <v>113</v>
      </c>
      <c r="S26" s="238" t="s">
        <v>114</v>
      </c>
      <c r="T26" s="239" t="s">
        <v>114</v>
      </c>
      <c r="U26" s="222">
        <v>2.1</v>
      </c>
      <c r="V26" s="222">
        <f>ROUND(E26*U26,2)</f>
        <v>10.31</v>
      </c>
      <c r="W26" s="222"/>
      <c r="X26" s="222" t="s">
        <v>151</v>
      </c>
      <c r="Y26" s="222" t="s">
        <v>116</v>
      </c>
      <c r="Z26" s="212"/>
      <c r="AA26" s="212"/>
      <c r="AB26" s="212"/>
      <c r="AC26" s="212"/>
      <c r="AD26" s="212"/>
      <c r="AE26" s="212"/>
      <c r="AF26" s="212"/>
      <c r="AG26" s="212" t="s">
        <v>152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2">
      <c r="A27" s="219"/>
      <c r="B27" s="220"/>
      <c r="C27" s="252" t="s">
        <v>153</v>
      </c>
      <c r="D27" s="247"/>
      <c r="E27" s="247"/>
      <c r="F27" s="247"/>
      <c r="G27" s="247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141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>
      <c r="A28" s="226" t="s">
        <v>108</v>
      </c>
      <c r="B28" s="227" t="s">
        <v>68</v>
      </c>
      <c r="C28" s="248" t="s">
        <v>69</v>
      </c>
      <c r="D28" s="228"/>
      <c r="E28" s="229"/>
      <c r="F28" s="230"/>
      <c r="G28" s="230">
        <f>SUMIF(AG29:AG29,"&lt;&gt;NOR",G29:G29)</f>
        <v>0</v>
      </c>
      <c r="H28" s="230"/>
      <c r="I28" s="230">
        <f>SUM(I29:I29)</f>
        <v>0</v>
      </c>
      <c r="J28" s="230"/>
      <c r="K28" s="230">
        <f>SUM(K29:K29)</f>
        <v>0</v>
      </c>
      <c r="L28" s="230"/>
      <c r="M28" s="230">
        <f>SUM(M29:M29)</f>
        <v>0</v>
      </c>
      <c r="N28" s="229"/>
      <c r="O28" s="229">
        <f>SUM(O29:O29)</f>
        <v>0</v>
      </c>
      <c r="P28" s="229"/>
      <c r="Q28" s="229">
        <f>SUM(Q29:Q29)</f>
        <v>0</v>
      </c>
      <c r="R28" s="230"/>
      <c r="S28" s="230"/>
      <c r="T28" s="231"/>
      <c r="U28" s="225"/>
      <c r="V28" s="225">
        <f>SUM(V29:V29)</f>
        <v>124</v>
      </c>
      <c r="W28" s="225"/>
      <c r="X28" s="225"/>
      <c r="Y28" s="225"/>
      <c r="AG28" t="s">
        <v>109</v>
      </c>
    </row>
    <row r="29" spans="1:60" outlineLevel="1">
      <c r="A29" s="240">
        <v>10</v>
      </c>
      <c r="B29" s="241" t="s">
        <v>154</v>
      </c>
      <c r="C29" s="249" t="s">
        <v>155</v>
      </c>
      <c r="D29" s="242" t="s">
        <v>156</v>
      </c>
      <c r="E29" s="243">
        <v>80</v>
      </c>
      <c r="F29" s="244"/>
      <c r="G29" s="245">
        <f>ROUND(E29*F29,2)</f>
        <v>0</v>
      </c>
      <c r="H29" s="244"/>
      <c r="I29" s="245">
        <f>ROUND(E29*H29,2)</f>
        <v>0</v>
      </c>
      <c r="J29" s="244"/>
      <c r="K29" s="245">
        <f>ROUND(E29*J29,2)</f>
        <v>0</v>
      </c>
      <c r="L29" s="245">
        <v>21</v>
      </c>
      <c r="M29" s="245">
        <f>G29*(1+L29/100)</f>
        <v>0</v>
      </c>
      <c r="N29" s="243">
        <v>0</v>
      </c>
      <c r="O29" s="243">
        <f>ROUND(E29*N29,2)</f>
        <v>0</v>
      </c>
      <c r="P29" s="243">
        <v>0</v>
      </c>
      <c r="Q29" s="243">
        <f>ROUND(E29*P29,2)</f>
        <v>0</v>
      </c>
      <c r="R29" s="245"/>
      <c r="S29" s="245" t="s">
        <v>128</v>
      </c>
      <c r="T29" s="246" t="s">
        <v>129</v>
      </c>
      <c r="U29" s="222">
        <v>1.55</v>
      </c>
      <c r="V29" s="222">
        <f>ROUND(E29*U29,2)</f>
        <v>124</v>
      </c>
      <c r="W29" s="222"/>
      <c r="X29" s="222" t="s">
        <v>115</v>
      </c>
      <c r="Y29" s="222" t="s">
        <v>116</v>
      </c>
      <c r="Z29" s="212"/>
      <c r="AA29" s="212"/>
      <c r="AB29" s="212"/>
      <c r="AC29" s="212"/>
      <c r="AD29" s="212"/>
      <c r="AE29" s="212"/>
      <c r="AF29" s="212"/>
      <c r="AG29" s="212" t="s">
        <v>117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>
      <c r="A30" s="226" t="s">
        <v>108</v>
      </c>
      <c r="B30" s="227" t="s">
        <v>70</v>
      </c>
      <c r="C30" s="248" t="s">
        <v>71</v>
      </c>
      <c r="D30" s="228"/>
      <c r="E30" s="229"/>
      <c r="F30" s="230"/>
      <c r="G30" s="230">
        <f>SUMIF(AG31:AG31,"&lt;&gt;NOR",G31:G31)</f>
        <v>0</v>
      </c>
      <c r="H30" s="230"/>
      <c r="I30" s="230">
        <f>SUM(I31:I31)</f>
        <v>0</v>
      </c>
      <c r="J30" s="230"/>
      <c r="K30" s="230">
        <f>SUM(K31:K31)</f>
        <v>0</v>
      </c>
      <c r="L30" s="230"/>
      <c r="M30" s="230">
        <f>SUM(M31:M31)</f>
        <v>0</v>
      </c>
      <c r="N30" s="229"/>
      <c r="O30" s="229">
        <f>SUM(O31:O31)</f>
        <v>0</v>
      </c>
      <c r="P30" s="229"/>
      <c r="Q30" s="229">
        <f>SUM(Q31:Q31)</f>
        <v>0</v>
      </c>
      <c r="R30" s="230"/>
      <c r="S30" s="230"/>
      <c r="T30" s="231"/>
      <c r="U30" s="225"/>
      <c r="V30" s="225">
        <f>SUM(V31:V31)</f>
        <v>2.2799999999999998</v>
      </c>
      <c r="W30" s="225"/>
      <c r="X30" s="225"/>
      <c r="Y30" s="225"/>
      <c r="AG30" t="s">
        <v>109</v>
      </c>
    </row>
    <row r="31" spans="1:60" outlineLevel="1">
      <c r="A31" s="240">
        <v>11</v>
      </c>
      <c r="B31" s="241" t="s">
        <v>157</v>
      </c>
      <c r="C31" s="249" t="s">
        <v>158</v>
      </c>
      <c r="D31" s="242" t="s">
        <v>120</v>
      </c>
      <c r="E31" s="243">
        <v>3</v>
      </c>
      <c r="F31" s="244"/>
      <c r="G31" s="245">
        <f>ROUND(E31*F31,2)</f>
        <v>0</v>
      </c>
      <c r="H31" s="244"/>
      <c r="I31" s="245">
        <f>ROUND(E31*H31,2)</f>
        <v>0</v>
      </c>
      <c r="J31" s="244"/>
      <c r="K31" s="245">
        <f>ROUND(E31*J31,2)</f>
        <v>0</v>
      </c>
      <c r="L31" s="245">
        <v>21</v>
      </c>
      <c r="M31" s="245">
        <f>G31*(1+L31/100)</f>
        <v>0</v>
      </c>
      <c r="N31" s="243">
        <v>2.0000000000000002E-5</v>
      </c>
      <c r="O31" s="243">
        <f>ROUND(E31*N31,2)</f>
        <v>0</v>
      </c>
      <c r="P31" s="243">
        <v>0</v>
      </c>
      <c r="Q31" s="243">
        <f>ROUND(E31*P31,2)</f>
        <v>0</v>
      </c>
      <c r="R31" s="245"/>
      <c r="S31" s="245" t="s">
        <v>128</v>
      </c>
      <c r="T31" s="246" t="s">
        <v>129</v>
      </c>
      <c r="U31" s="222">
        <v>0.76</v>
      </c>
      <c r="V31" s="222">
        <f>ROUND(E31*U31,2)</f>
        <v>2.2799999999999998</v>
      </c>
      <c r="W31" s="222"/>
      <c r="X31" s="222" t="s">
        <v>115</v>
      </c>
      <c r="Y31" s="222" t="s">
        <v>116</v>
      </c>
      <c r="Z31" s="212"/>
      <c r="AA31" s="212"/>
      <c r="AB31" s="212"/>
      <c r="AC31" s="212"/>
      <c r="AD31" s="212"/>
      <c r="AE31" s="212"/>
      <c r="AF31" s="212"/>
      <c r="AG31" s="212" t="s">
        <v>117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>
      <c r="A32" s="226" t="s">
        <v>108</v>
      </c>
      <c r="B32" s="227" t="s">
        <v>72</v>
      </c>
      <c r="C32" s="248" t="s">
        <v>73</v>
      </c>
      <c r="D32" s="228"/>
      <c r="E32" s="229"/>
      <c r="F32" s="230"/>
      <c r="G32" s="230">
        <f>SUMIF(AG33:AG38,"&lt;&gt;NOR",G33:G38)</f>
        <v>0</v>
      </c>
      <c r="H32" s="230"/>
      <c r="I32" s="230">
        <f>SUM(I33:I38)</f>
        <v>0</v>
      </c>
      <c r="J32" s="230"/>
      <c r="K32" s="230">
        <f>SUM(K33:K38)</f>
        <v>0</v>
      </c>
      <c r="L32" s="230"/>
      <c r="M32" s="230">
        <f>SUM(M33:M38)</f>
        <v>0</v>
      </c>
      <c r="N32" s="229"/>
      <c r="O32" s="229">
        <f>SUM(O33:O38)</f>
        <v>0.16</v>
      </c>
      <c r="P32" s="229"/>
      <c r="Q32" s="229">
        <f>SUM(Q33:Q38)</f>
        <v>0</v>
      </c>
      <c r="R32" s="230"/>
      <c r="S32" s="230"/>
      <c r="T32" s="231"/>
      <c r="U32" s="225"/>
      <c r="V32" s="225">
        <f>SUM(V33:V38)</f>
        <v>56.11</v>
      </c>
      <c r="W32" s="225"/>
      <c r="X32" s="225"/>
      <c r="Y32" s="225"/>
      <c r="AG32" t="s">
        <v>109</v>
      </c>
    </row>
    <row r="33" spans="1:60" outlineLevel="1">
      <c r="A33" s="233">
        <v>12</v>
      </c>
      <c r="B33" s="234" t="s">
        <v>159</v>
      </c>
      <c r="C33" s="250" t="s">
        <v>160</v>
      </c>
      <c r="D33" s="235" t="s">
        <v>112</v>
      </c>
      <c r="E33" s="236">
        <v>431.6</v>
      </c>
      <c r="F33" s="237"/>
      <c r="G33" s="238">
        <f>ROUND(E33*F33,2)</f>
        <v>0</v>
      </c>
      <c r="H33" s="237"/>
      <c r="I33" s="238">
        <f>ROUND(E33*H33,2)</f>
        <v>0</v>
      </c>
      <c r="J33" s="237"/>
      <c r="K33" s="238">
        <f>ROUND(E33*J33,2)</f>
        <v>0</v>
      </c>
      <c r="L33" s="238">
        <v>21</v>
      </c>
      <c r="M33" s="238">
        <f>G33*(1+L33/100)</f>
        <v>0</v>
      </c>
      <c r="N33" s="236">
        <v>6.9999999999999994E-5</v>
      </c>
      <c r="O33" s="236">
        <f>ROUND(E33*N33,2)</f>
        <v>0.03</v>
      </c>
      <c r="P33" s="236">
        <v>0</v>
      </c>
      <c r="Q33" s="236">
        <f>ROUND(E33*P33,2)</f>
        <v>0</v>
      </c>
      <c r="R33" s="238" t="s">
        <v>161</v>
      </c>
      <c r="S33" s="238" t="s">
        <v>114</v>
      </c>
      <c r="T33" s="239" t="s">
        <v>114</v>
      </c>
      <c r="U33" s="222">
        <v>0.03</v>
      </c>
      <c r="V33" s="222">
        <f>ROUND(E33*U33,2)</f>
        <v>12.95</v>
      </c>
      <c r="W33" s="222"/>
      <c r="X33" s="222" t="s">
        <v>115</v>
      </c>
      <c r="Y33" s="222" t="s">
        <v>116</v>
      </c>
      <c r="Z33" s="212"/>
      <c r="AA33" s="212"/>
      <c r="AB33" s="212"/>
      <c r="AC33" s="212"/>
      <c r="AD33" s="212"/>
      <c r="AE33" s="212"/>
      <c r="AF33" s="212"/>
      <c r="AG33" s="212" t="s">
        <v>117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>
      <c r="A34" s="219"/>
      <c r="B34" s="220"/>
      <c r="C34" s="251" t="s">
        <v>162</v>
      </c>
      <c r="D34" s="223"/>
      <c r="E34" s="224">
        <v>211.6</v>
      </c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123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>
      <c r="A35" s="219"/>
      <c r="B35" s="220"/>
      <c r="C35" s="251" t="s">
        <v>163</v>
      </c>
      <c r="D35" s="223"/>
      <c r="E35" s="224">
        <v>220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123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>
      <c r="A36" s="233">
        <v>13</v>
      </c>
      <c r="B36" s="234" t="s">
        <v>164</v>
      </c>
      <c r="C36" s="250" t="s">
        <v>165</v>
      </c>
      <c r="D36" s="235" t="s">
        <v>112</v>
      </c>
      <c r="E36" s="236">
        <v>431.6</v>
      </c>
      <c r="F36" s="237"/>
      <c r="G36" s="238">
        <f>ROUND(E36*F36,2)</f>
        <v>0</v>
      </c>
      <c r="H36" s="237"/>
      <c r="I36" s="238">
        <f>ROUND(E36*H36,2)</f>
        <v>0</v>
      </c>
      <c r="J36" s="237"/>
      <c r="K36" s="238">
        <f>ROUND(E36*J36,2)</f>
        <v>0</v>
      </c>
      <c r="L36" s="238">
        <v>21</v>
      </c>
      <c r="M36" s="238">
        <f>G36*(1+L36/100)</f>
        <v>0</v>
      </c>
      <c r="N36" s="236">
        <v>2.9E-4</v>
      </c>
      <c r="O36" s="236">
        <f>ROUND(E36*N36,2)</f>
        <v>0.13</v>
      </c>
      <c r="P36" s="236">
        <v>0</v>
      </c>
      <c r="Q36" s="236">
        <f>ROUND(E36*P36,2)</f>
        <v>0</v>
      </c>
      <c r="R36" s="238" t="s">
        <v>161</v>
      </c>
      <c r="S36" s="238" t="s">
        <v>114</v>
      </c>
      <c r="T36" s="239" t="s">
        <v>114</v>
      </c>
      <c r="U36" s="222">
        <v>0.1</v>
      </c>
      <c r="V36" s="222">
        <f>ROUND(E36*U36,2)</f>
        <v>43.16</v>
      </c>
      <c r="W36" s="222"/>
      <c r="X36" s="222" t="s">
        <v>115</v>
      </c>
      <c r="Y36" s="222" t="s">
        <v>116</v>
      </c>
      <c r="Z36" s="212"/>
      <c r="AA36" s="212"/>
      <c r="AB36" s="212"/>
      <c r="AC36" s="212"/>
      <c r="AD36" s="212"/>
      <c r="AE36" s="212"/>
      <c r="AF36" s="212"/>
      <c r="AG36" s="212" t="s">
        <v>117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>
      <c r="A37" s="219"/>
      <c r="B37" s="220"/>
      <c r="C37" s="251" t="s">
        <v>162</v>
      </c>
      <c r="D37" s="223"/>
      <c r="E37" s="224">
        <v>211.6</v>
      </c>
      <c r="F37" s="222"/>
      <c r="G37" s="222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123</v>
      </c>
      <c r="AH37" s="212">
        <v>0</v>
      </c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3">
      <c r="A38" s="219"/>
      <c r="B38" s="220"/>
      <c r="C38" s="251" t="s">
        <v>163</v>
      </c>
      <c r="D38" s="223"/>
      <c r="E38" s="224">
        <v>220</v>
      </c>
      <c r="F38" s="222"/>
      <c r="G38" s="222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123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>
      <c r="A39" s="226" t="s">
        <v>108</v>
      </c>
      <c r="B39" s="227" t="s">
        <v>74</v>
      </c>
      <c r="C39" s="248" t="s">
        <v>75</v>
      </c>
      <c r="D39" s="228"/>
      <c r="E39" s="229"/>
      <c r="F39" s="230"/>
      <c r="G39" s="230">
        <f>SUMIF(AG40:AG41,"&lt;&gt;NOR",G40:G41)</f>
        <v>0</v>
      </c>
      <c r="H39" s="230"/>
      <c r="I39" s="230">
        <f>SUM(I40:I41)</f>
        <v>0</v>
      </c>
      <c r="J39" s="230"/>
      <c r="K39" s="230">
        <f>SUM(K40:K41)</f>
        <v>0</v>
      </c>
      <c r="L39" s="230"/>
      <c r="M39" s="230">
        <f>SUM(M40:M41)</f>
        <v>0</v>
      </c>
      <c r="N39" s="229"/>
      <c r="O39" s="229">
        <f>SUM(O40:O41)</f>
        <v>0.11</v>
      </c>
      <c r="P39" s="229"/>
      <c r="Q39" s="229">
        <f>SUM(Q40:Q41)</f>
        <v>0</v>
      </c>
      <c r="R39" s="230"/>
      <c r="S39" s="230"/>
      <c r="T39" s="231"/>
      <c r="U39" s="225"/>
      <c r="V39" s="225">
        <f>SUM(V40:V41)</f>
        <v>20.25</v>
      </c>
      <c r="W39" s="225"/>
      <c r="X39" s="225"/>
      <c r="Y39" s="225"/>
      <c r="AG39" t="s">
        <v>109</v>
      </c>
    </row>
    <row r="40" spans="1:60" outlineLevel="1">
      <c r="A40" s="240">
        <v>14</v>
      </c>
      <c r="B40" s="241" t="s">
        <v>166</v>
      </c>
      <c r="C40" s="249" t="s">
        <v>167</v>
      </c>
      <c r="D40" s="242" t="s">
        <v>112</v>
      </c>
      <c r="E40" s="243">
        <v>7.5</v>
      </c>
      <c r="F40" s="244"/>
      <c r="G40" s="245">
        <f>ROUND(E40*F40,2)</f>
        <v>0</v>
      </c>
      <c r="H40" s="244"/>
      <c r="I40" s="245">
        <f>ROUND(E40*H40,2)</f>
        <v>0</v>
      </c>
      <c r="J40" s="244"/>
      <c r="K40" s="245">
        <f>ROUND(E40*J40,2)</f>
        <v>0</v>
      </c>
      <c r="L40" s="245">
        <v>21</v>
      </c>
      <c r="M40" s="245">
        <f>G40*(1+L40/100)</f>
        <v>0</v>
      </c>
      <c r="N40" s="243">
        <v>8.0000000000000007E-5</v>
      </c>
      <c r="O40" s="243">
        <f>ROUND(E40*N40,2)</f>
        <v>0</v>
      </c>
      <c r="P40" s="243">
        <v>0</v>
      </c>
      <c r="Q40" s="243">
        <f>ROUND(E40*P40,2)</f>
        <v>0</v>
      </c>
      <c r="R40" s="245" t="s">
        <v>168</v>
      </c>
      <c r="S40" s="245" t="s">
        <v>114</v>
      </c>
      <c r="T40" s="246" t="s">
        <v>114</v>
      </c>
      <c r="U40" s="222">
        <v>2.7</v>
      </c>
      <c r="V40" s="222">
        <f>ROUND(E40*U40,2)</f>
        <v>20.25</v>
      </c>
      <c r="W40" s="222"/>
      <c r="X40" s="222" t="s">
        <v>115</v>
      </c>
      <c r="Y40" s="222" t="s">
        <v>116</v>
      </c>
      <c r="Z40" s="212"/>
      <c r="AA40" s="212"/>
      <c r="AB40" s="212"/>
      <c r="AC40" s="212"/>
      <c r="AD40" s="212"/>
      <c r="AE40" s="212"/>
      <c r="AF40" s="212"/>
      <c r="AG40" s="212" t="s">
        <v>117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>
      <c r="A41" s="240">
        <v>15</v>
      </c>
      <c r="B41" s="241" t="s">
        <v>169</v>
      </c>
      <c r="C41" s="249" t="s">
        <v>170</v>
      </c>
      <c r="D41" s="242" t="s">
        <v>112</v>
      </c>
      <c r="E41" s="243">
        <v>7.5</v>
      </c>
      <c r="F41" s="244"/>
      <c r="G41" s="245">
        <f>ROUND(E41*F41,2)</f>
        <v>0</v>
      </c>
      <c r="H41" s="244"/>
      <c r="I41" s="245">
        <f>ROUND(E41*H41,2)</f>
        <v>0</v>
      </c>
      <c r="J41" s="244"/>
      <c r="K41" s="245">
        <f>ROUND(E41*J41,2)</f>
        <v>0</v>
      </c>
      <c r="L41" s="245">
        <v>21</v>
      </c>
      <c r="M41" s="245">
        <f>G41*(1+L41/100)</f>
        <v>0</v>
      </c>
      <c r="N41" s="243">
        <v>1.4E-2</v>
      </c>
      <c r="O41" s="243">
        <f>ROUND(E41*N41,2)</f>
        <v>0.11</v>
      </c>
      <c r="P41" s="243">
        <v>0</v>
      </c>
      <c r="Q41" s="243">
        <f>ROUND(E41*P41,2)</f>
        <v>0</v>
      </c>
      <c r="R41" s="245"/>
      <c r="S41" s="245" t="s">
        <v>128</v>
      </c>
      <c r="T41" s="246" t="s">
        <v>129</v>
      </c>
      <c r="U41" s="222">
        <v>0</v>
      </c>
      <c r="V41" s="222">
        <f>ROUND(E41*U41,2)</f>
        <v>0</v>
      </c>
      <c r="W41" s="222"/>
      <c r="X41" s="222" t="s">
        <v>130</v>
      </c>
      <c r="Y41" s="222" t="s">
        <v>116</v>
      </c>
      <c r="Z41" s="212"/>
      <c r="AA41" s="212"/>
      <c r="AB41" s="212"/>
      <c r="AC41" s="212"/>
      <c r="AD41" s="212"/>
      <c r="AE41" s="212"/>
      <c r="AF41" s="212"/>
      <c r="AG41" s="212" t="s">
        <v>131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>
      <c r="A42" s="226" t="s">
        <v>108</v>
      </c>
      <c r="B42" s="227" t="s">
        <v>76</v>
      </c>
      <c r="C42" s="248" t="s">
        <v>77</v>
      </c>
      <c r="D42" s="228"/>
      <c r="E42" s="229"/>
      <c r="F42" s="230"/>
      <c r="G42" s="230">
        <f>SUMIF(AG43:AG48,"&lt;&gt;NOR",G43:G48)</f>
        <v>0</v>
      </c>
      <c r="H42" s="230"/>
      <c r="I42" s="230">
        <f>SUM(I43:I48)</f>
        <v>0</v>
      </c>
      <c r="J42" s="230"/>
      <c r="K42" s="230">
        <f>SUM(K43:K48)</f>
        <v>0</v>
      </c>
      <c r="L42" s="230"/>
      <c r="M42" s="230">
        <f>SUM(M43:M48)</f>
        <v>0</v>
      </c>
      <c r="N42" s="229"/>
      <c r="O42" s="229">
        <f>SUM(O43:O48)</f>
        <v>0</v>
      </c>
      <c r="P42" s="229"/>
      <c r="Q42" s="229">
        <f>SUM(Q43:Q48)</f>
        <v>0</v>
      </c>
      <c r="R42" s="230"/>
      <c r="S42" s="230"/>
      <c r="T42" s="231"/>
      <c r="U42" s="225"/>
      <c r="V42" s="225">
        <f>SUM(V43:V48)</f>
        <v>14.34</v>
      </c>
      <c r="W42" s="225"/>
      <c r="X42" s="225"/>
      <c r="Y42" s="225"/>
      <c r="AG42" t="s">
        <v>109</v>
      </c>
    </row>
    <row r="43" spans="1:60" ht="22.5" outlineLevel="1">
      <c r="A43" s="240">
        <v>16</v>
      </c>
      <c r="B43" s="241" t="s">
        <v>171</v>
      </c>
      <c r="C43" s="249" t="s">
        <v>172</v>
      </c>
      <c r="D43" s="242" t="s">
        <v>150</v>
      </c>
      <c r="E43" s="243">
        <v>5.52</v>
      </c>
      <c r="F43" s="244"/>
      <c r="G43" s="245">
        <f>ROUND(E43*F43,2)</f>
        <v>0</v>
      </c>
      <c r="H43" s="244"/>
      <c r="I43" s="245">
        <f>ROUND(E43*H43,2)</f>
        <v>0</v>
      </c>
      <c r="J43" s="244"/>
      <c r="K43" s="245">
        <f>ROUND(E43*J43,2)</f>
        <v>0</v>
      </c>
      <c r="L43" s="245">
        <v>21</v>
      </c>
      <c r="M43" s="245">
        <f>G43*(1+L43/100)</f>
        <v>0</v>
      </c>
      <c r="N43" s="243">
        <v>0</v>
      </c>
      <c r="O43" s="243">
        <f>ROUND(E43*N43,2)</f>
        <v>0</v>
      </c>
      <c r="P43" s="243">
        <v>0</v>
      </c>
      <c r="Q43" s="243">
        <f>ROUND(E43*P43,2)</f>
        <v>0</v>
      </c>
      <c r="R43" s="245" t="s">
        <v>139</v>
      </c>
      <c r="S43" s="245" t="s">
        <v>114</v>
      </c>
      <c r="T43" s="246" t="s">
        <v>114</v>
      </c>
      <c r="U43" s="222">
        <v>2.0089999999999999</v>
      </c>
      <c r="V43" s="222">
        <f>ROUND(E43*U43,2)</f>
        <v>11.09</v>
      </c>
      <c r="W43" s="222"/>
      <c r="X43" s="222" t="s">
        <v>173</v>
      </c>
      <c r="Y43" s="222" t="s">
        <v>116</v>
      </c>
      <c r="Z43" s="212"/>
      <c r="AA43" s="212"/>
      <c r="AB43" s="212"/>
      <c r="AC43" s="212"/>
      <c r="AD43" s="212"/>
      <c r="AE43" s="212"/>
      <c r="AF43" s="212"/>
      <c r="AG43" s="212" t="s">
        <v>174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>
      <c r="A44" s="240">
        <v>17</v>
      </c>
      <c r="B44" s="241" t="s">
        <v>175</v>
      </c>
      <c r="C44" s="249" t="s">
        <v>176</v>
      </c>
      <c r="D44" s="242" t="s">
        <v>150</v>
      </c>
      <c r="E44" s="243">
        <v>5.52</v>
      </c>
      <c r="F44" s="244"/>
      <c r="G44" s="245">
        <f>ROUND(E44*F44,2)</f>
        <v>0</v>
      </c>
      <c r="H44" s="244"/>
      <c r="I44" s="245">
        <f>ROUND(E44*H44,2)</f>
        <v>0</v>
      </c>
      <c r="J44" s="244"/>
      <c r="K44" s="245">
        <f>ROUND(E44*J44,2)</f>
        <v>0</v>
      </c>
      <c r="L44" s="245">
        <v>21</v>
      </c>
      <c r="M44" s="245">
        <f>G44*(1+L44/100)</f>
        <v>0</v>
      </c>
      <c r="N44" s="243">
        <v>0</v>
      </c>
      <c r="O44" s="243">
        <f>ROUND(E44*N44,2)</f>
        <v>0</v>
      </c>
      <c r="P44" s="243">
        <v>0</v>
      </c>
      <c r="Q44" s="243">
        <f>ROUND(E44*P44,2)</f>
        <v>0</v>
      </c>
      <c r="R44" s="245" t="s">
        <v>139</v>
      </c>
      <c r="S44" s="245" t="s">
        <v>114</v>
      </c>
      <c r="T44" s="246" t="s">
        <v>114</v>
      </c>
      <c r="U44" s="222">
        <v>0.49</v>
      </c>
      <c r="V44" s="222">
        <f>ROUND(E44*U44,2)</f>
        <v>2.7</v>
      </c>
      <c r="W44" s="222"/>
      <c r="X44" s="222" t="s">
        <v>173</v>
      </c>
      <c r="Y44" s="222" t="s">
        <v>116</v>
      </c>
      <c r="Z44" s="212"/>
      <c r="AA44" s="212"/>
      <c r="AB44" s="212"/>
      <c r="AC44" s="212"/>
      <c r="AD44" s="212"/>
      <c r="AE44" s="212"/>
      <c r="AF44" s="212"/>
      <c r="AG44" s="212" t="s">
        <v>174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>
      <c r="A45" s="240">
        <v>18</v>
      </c>
      <c r="B45" s="241" t="s">
        <v>177</v>
      </c>
      <c r="C45" s="249" t="s">
        <v>178</v>
      </c>
      <c r="D45" s="242" t="s">
        <v>150</v>
      </c>
      <c r="E45" s="243">
        <v>49.68</v>
      </c>
      <c r="F45" s="244"/>
      <c r="G45" s="245">
        <f>ROUND(E45*F45,2)</f>
        <v>0</v>
      </c>
      <c r="H45" s="244"/>
      <c r="I45" s="245">
        <f>ROUND(E45*H45,2)</f>
        <v>0</v>
      </c>
      <c r="J45" s="244"/>
      <c r="K45" s="245">
        <f>ROUND(E45*J45,2)</f>
        <v>0</v>
      </c>
      <c r="L45" s="245">
        <v>21</v>
      </c>
      <c r="M45" s="245">
        <f>G45*(1+L45/100)</f>
        <v>0</v>
      </c>
      <c r="N45" s="243">
        <v>0</v>
      </c>
      <c r="O45" s="243">
        <f>ROUND(E45*N45,2)</f>
        <v>0</v>
      </c>
      <c r="P45" s="243">
        <v>0</v>
      </c>
      <c r="Q45" s="243">
        <f>ROUND(E45*P45,2)</f>
        <v>0</v>
      </c>
      <c r="R45" s="245" t="s">
        <v>139</v>
      </c>
      <c r="S45" s="245" t="s">
        <v>114</v>
      </c>
      <c r="T45" s="246" t="s">
        <v>114</v>
      </c>
      <c r="U45" s="222">
        <v>0</v>
      </c>
      <c r="V45" s="222">
        <f>ROUND(E45*U45,2)</f>
        <v>0</v>
      </c>
      <c r="W45" s="222"/>
      <c r="X45" s="222" t="s">
        <v>173</v>
      </c>
      <c r="Y45" s="222" t="s">
        <v>116</v>
      </c>
      <c r="Z45" s="212"/>
      <c r="AA45" s="212"/>
      <c r="AB45" s="212"/>
      <c r="AC45" s="212"/>
      <c r="AD45" s="212"/>
      <c r="AE45" s="212"/>
      <c r="AF45" s="212"/>
      <c r="AG45" s="212" t="s">
        <v>174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>
      <c r="A46" s="240">
        <v>19</v>
      </c>
      <c r="B46" s="241" t="s">
        <v>179</v>
      </c>
      <c r="C46" s="249" t="s">
        <v>180</v>
      </c>
      <c r="D46" s="242" t="s">
        <v>150</v>
      </c>
      <c r="E46" s="243">
        <v>5.52</v>
      </c>
      <c r="F46" s="244"/>
      <c r="G46" s="245">
        <f>ROUND(E46*F46,2)</f>
        <v>0</v>
      </c>
      <c r="H46" s="244"/>
      <c r="I46" s="245">
        <f>ROUND(E46*H46,2)</f>
        <v>0</v>
      </c>
      <c r="J46" s="244"/>
      <c r="K46" s="245">
        <f>ROUND(E46*J46,2)</f>
        <v>0</v>
      </c>
      <c r="L46" s="245">
        <v>21</v>
      </c>
      <c r="M46" s="245">
        <f>G46*(1+L46/100)</f>
        <v>0</v>
      </c>
      <c r="N46" s="243">
        <v>0</v>
      </c>
      <c r="O46" s="243">
        <f>ROUND(E46*N46,2)</f>
        <v>0</v>
      </c>
      <c r="P46" s="243">
        <v>0</v>
      </c>
      <c r="Q46" s="243">
        <f>ROUND(E46*P46,2)</f>
        <v>0</v>
      </c>
      <c r="R46" s="245" t="s">
        <v>139</v>
      </c>
      <c r="S46" s="245" t="s">
        <v>114</v>
      </c>
      <c r="T46" s="246" t="s">
        <v>114</v>
      </c>
      <c r="U46" s="222">
        <v>0</v>
      </c>
      <c r="V46" s="222">
        <f>ROUND(E46*U46,2)</f>
        <v>0</v>
      </c>
      <c r="W46" s="222"/>
      <c r="X46" s="222" t="s">
        <v>173</v>
      </c>
      <c r="Y46" s="222" t="s">
        <v>116</v>
      </c>
      <c r="Z46" s="212"/>
      <c r="AA46" s="212"/>
      <c r="AB46" s="212"/>
      <c r="AC46" s="212"/>
      <c r="AD46" s="212"/>
      <c r="AE46" s="212"/>
      <c r="AF46" s="212"/>
      <c r="AG46" s="212" t="s">
        <v>174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22.5" outlineLevel="1">
      <c r="A47" s="233">
        <v>20</v>
      </c>
      <c r="B47" s="234" t="s">
        <v>181</v>
      </c>
      <c r="C47" s="250" t="s">
        <v>182</v>
      </c>
      <c r="D47" s="235" t="s">
        <v>150</v>
      </c>
      <c r="E47" s="236">
        <v>5.52</v>
      </c>
      <c r="F47" s="237"/>
      <c r="G47" s="238">
        <f>ROUND(E47*F47,2)</f>
        <v>0</v>
      </c>
      <c r="H47" s="237"/>
      <c r="I47" s="238">
        <f>ROUND(E47*H47,2)</f>
        <v>0</v>
      </c>
      <c r="J47" s="237"/>
      <c r="K47" s="238">
        <f>ROUND(E47*J47,2)</f>
        <v>0</v>
      </c>
      <c r="L47" s="238">
        <v>21</v>
      </c>
      <c r="M47" s="238">
        <f>G47*(1+L47/100)</f>
        <v>0</v>
      </c>
      <c r="N47" s="236">
        <v>0</v>
      </c>
      <c r="O47" s="236">
        <f>ROUND(E47*N47,2)</f>
        <v>0</v>
      </c>
      <c r="P47" s="236">
        <v>0</v>
      </c>
      <c r="Q47" s="236">
        <f>ROUND(E47*P47,2)</f>
        <v>0</v>
      </c>
      <c r="R47" s="238" t="s">
        <v>183</v>
      </c>
      <c r="S47" s="238" t="s">
        <v>114</v>
      </c>
      <c r="T47" s="239" t="s">
        <v>114</v>
      </c>
      <c r="U47" s="222">
        <v>9.9000000000000005E-2</v>
      </c>
      <c r="V47" s="222">
        <f>ROUND(E47*U47,2)</f>
        <v>0.55000000000000004</v>
      </c>
      <c r="W47" s="222"/>
      <c r="X47" s="222" t="s">
        <v>173</v>
      </c>
      <c r="Y47" s="222" t="s">
        <v>116</v>
      </c>
      <c r="Z47" s="212"/>
      <c r="AA47" s="212"/>
      <c r="AB47" s="212"/>
      <c r="AC47" s="212"/>
      <c r="AD47" s="212"/>
      <c r="AE47" s="212"/>
      <c r="AF47" s="212"/>
      <c r="AG47" s="212" t="s">
        <v>174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2">
      <c r="A48" s="219"/>
      <c r="B48" s="220"/>
      <c r="C48" s="252" t="s">
        <v>184</v>
      </c>
      <c r="D48" s="247"/>
      <c r="E48" s="247"/>
      <c r="F48" s="247"/>
      <c r="G48" s="247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141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33">
      <c r="A49" s="3"/>
      <c r="B49" s="4"/>
      <c r="C49" s="253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v>12</v>
      </c>
      <c r="AF49">
        <v>21</v>
      </c>
      <c r="AG49" t="s">
        <v>94</v>
      </c>
    </row>
    <row r="50" spans="1:33">
      <c r="A50" s="215"/>
      <c r="B50" s="216" t="s">
        <v>29</v>
      </c>
      <c r="C50" s="254"/>
      <c r="D50" s="217"/>
      <c r="E50" s="218"/>
      <c r="F50" s="218"/>
      <c r="G50" s="232">
        <f>G8+G15+G18+G25+G28+G30+G32+G39+G42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E50">
        <f>SUMIF(L7:L48,AE49,G7:G48)</f>
        <v>0</v>
      </c>
      <c r="AF50">
        <f>SUMIF(L7:L48,AF49,G7:G48)</f>
        <v>0</v>
      </c>
      <c r="AG50" t="s">
        <v>185</v>
      </c>
    </row>
    <row r="51" spans="1:33">
      <c r="C51" s="255"/>
      <c r="D51" s="10"/>
      <c r="AG51" t="s">
        <v>186</v>
      </c>
    </row>
    <row r="52" spans="1:33">
      <c r="D52" s="10"/>
    </row>
    <row r="53" spans="1:33">
      <c r="D53" s="10"/>
    </row>
    <row r="54" spans="1:33">
      <c r="D54" s="10"/>
    </row>
    <row r="55" spans="1:33">
      <c r="D55" s="10"/>
    </row>
    <row r="56" spans="1:33">
      <c r="D56" s="10"/>
    </row>
    <row r="57" spans="1:33">
      <c r="D57" s="10"/>
    </row>
    <row r="58" spans="1:33">
      <c r="D58" s="10"/>
    </row>
    <row r="59" spans="1:33">
      <c r="D59" s="10"/>
    </row>
    <row r="60" spans="1:33">
      <c r="D60" s="10"/>
    </row>
    <row r="61" spans="1:33">
      <c r="D61" s="10"/>
    </row>
    <row r="62" spans="1:33">
      <c r="D62" s="10"/>
    </row>
    <row r="63" spans="1:33">
      <c r="D63" s="10"/>
    </row>
    <row r="64" spans="1:33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sheetProtection password="DF63" sheet="1" formatRows="0"/>
  <mergeCells count="7">
    <mergeCell ref="C48:G48"/>
    <mergeCell ref="A1:G1"/>
    <mergeCell ref="C2:G2"/>
    <mergeCell ref="C3:G3"/>
    <mergeCell ref="C4:G4"/>
    <mergeCell ref="C20:G20"/>
    <mergeCell ref="C27:G27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Stavtes2</cp:lastModifiedBy>
  <cp:lastPrinted>2019-03-19T12:27:02Z</cp:lastPrinted>
  <dcterms:created xsi:type="dcterms:W3CDTF">2009-04-08T07:15:50Z</dcterms:created>
  <dcterms:modified xsi:type="dcterms:W3CDTF">2024-07-10T06:20:30Z</dcterms:modified>
</cp:coreProperties>
</file>